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threadedComments/threadedComment2.xml" ContentType="application/vnd.ms-excel.threaded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24226"/>
  <mc:AlternateContent xmlns:mc="http://schemas.openxmlformats.org/markup-compatibility/2006">
    <mc:Choice Requires="x15">
      <x15ac:absPath xmlns:x15ac="http://schemas.microsoft.com/office/spreadsheetml/2010/11/ac" url="U:\004 COMMODITY\043 RM\043-04 ST - Drops\3. CREANCES\6 Créances\2023 (2024)\Instructions\Créances soctar Elec Gaz classique et BIM\"/>
    </mc:Choice>
  </mc:AlternateContent>
  <xr:revisionPtr revIDLastSave="0" documentId="13_ncr:1_{F9C7E5A1-0CD2-419F-93D3-FE7FCFC70B94}" xr6:coauthVersionLast="47" xr6:coauthVersionMax="47" xr10:uidLastSave="{00000000-0000-0000-0000-000000000000}"/>
  <bookViews>
    <workbookView xWindow="-38520" yWindow="-1680" windowWidth="38640" windowHeight="21240" activeTab="1" xr2:uid="{00000000-000D-0000-FFFF-FFFF00000000}"/>
  </bookViews>
  <sheets>
    <sheet name="Contact" sheetId="21" r:id="rId1"/>
    <sheet name="ElecDetail BEFORE 1-3-2022" sheetId="1" r:id="rId2"/>
    <sheet name="ElecDetail FROM 1-3-2022" sheetId="27" r:id="rId3"/>
    <sheet name="Elec Som(me)" sheetId="10" r:id="rId4"/>
    <sheet name="Synthese Elec" sheetId="28" r:id="rId5"/>
    <sheet name="GasDetail_Res_BEFORE 1-4-2022" sheetId="29" r:id="rId6"/>
    <sheet name="GasDetail_Res_FROM 1-4-2022" sheetId="17" r:id="rId7"/>
    <sheet name="GasDetail_Pro_VAT21%" sheetId="35" r:id="rId8"/>
    <sheet name="GasDetail_Pro_VAT6%" sheetId="34" r:id="rId9"/>
    <sheet name="Gas Som(me)" sheetId="18" r:id="rId10"/>
    <sheet name="Synthese Gas" sheetId="30" r:id="rId11"/>
    <sheet name="Classic-Claim Elec" sheetId="32" r:id="rId12"/>
    <sheet name="Classic-Claim Gas" sheetId="33" r:id="rId13"/>
    <sheet name="Claim-categories-Classic" sheetId="25" r:id="rId14"/>
    <sheet name="abréviations afkortingen" sheetId="20" r:id="rId1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R4" i="27" l="1"/>
  <c r="T4" i="18"/>
  <c r="AF4" i="34"/>
  <c r="AF4" i="35"/>
  <c r="AF4" i="17"/>
  <c r="AF4" i="29"/>
  <c r="X4" i="10"/>
  <c r="AR4" i="1"/>
  <c r="AP4" i="27"/>
  <c r="AP4" i="1"/>
  <c r="G26" i="32"/>
  <c r="G13" i="32"/>
  <c r="G27" i="32"/>
  <c r="G24" i="32"/>
  <c r="G10" i="32"/>
  <c r="E10" i="30"/>
  <c r="D10" i="30"/>
  <c r="C10" i="30"/>
  <c r="Z4" i="34"/>
  <c r="X4" i="34"/>
  <c r="U4" i="34"/>
  <c r="AI4" i="35"/>
  <c r="AH4" i="35" s="1"/>
  <c r="X4" i="35"/>
  <c r="AE4" i="29"/>
  <c r="Z4" i="29"/>
  <c r="X4" i="29"/>
  <c r="B19" i="28"/>
  <c r="O10" i="28"/>
  <c r="N10" i="28"/>
  <c r="M5" i="28"/>
  <c r="L5" i="28"/>
  <c r="B5" i="28"/>
  <c r="F5" i="28" s="1"/>
  <c r="G5" i="28"/>
  <c r="J5" i="28" s="1"/>
  <c r="AH4" i="1"/>
  <c r="AB4" i="1"/>
  <c r="G19" i="32"/>
  <c r="G18" i="32"/>
  <c r="C19" i="32"/>
  <c r="C18" i="32"/>
  <c r="G19" i="33"/>
  <c r="G18" i="33"/>
  <c r="C19" i="33"/>
  <c r="C18" i="33"/>
  <c r="P5" i="28" l="1"/>
  <c r="K5" i="28"/>
  <c r="G20" i="33"/>
  <c r="G25" i="33" s="1"/>
  <c r="G6" i="33"/>
  <c r="G11" i="33" s="1"/>
  <c r="G20" i="32"/>
  <c r="G25" i="32" s="1"/>
  <c r="G6" i="32"/>
  <c r="G11" i="32" s="1"/>
  <c r="I4" i="30"/>
  <c r="H4" i="30"/>
  <c r="M4" i="30"/>
  <c r="L4" i="30"/>
  <c r="AE4" i="35"/>
  <c r="Z4" i="35"/>
  <c r="AG4" i="35"/>
  <c r="U4" i="35"/>
  <c r="AE4" i="34"/>
  <c r="AG4" i="34"/>
  <c r="B1" i="30"/>
  <c r="B1" i="28"/>
  <c r="D14" i="30"/>
  <c r="B14" i="30" s="1"/>
  <c r="C14" i="30"/>
  <c r="O10" i="30"/>
  <c r="N10" i="30"/>
  <c r="M5" i="30"/>
  <c r="L5" i="30"/>
  <c r="I10" i="30"/>
  <c r="H10" i="30"/>
  <c r="G5" i="30"/>
  <c r="J5" i="30" s="1"/>
  <c r="B5" i="30"/>
  <c r="Q5" i="28"/>
  <c r="C20" i="33"/>
  <c r="G24" i="33" s="1"/>
  <c r="C6" i="33"/>
  <c r="G10" i="33" s="1"/>
  <c r="C6" i="32"/>
  <c r="C20" i="32"/>
  <c r="P5" i="30" l="1"/>
  <c r="Q5" i="30"/>
  <c r="K5" i="30"/>
  <c r="F5" i="30"/>
  <c r="G27" i="33"/>
  <c r="G26" i="33"/>
  <c r="G13" i="33"/>
  <c r="G12" i="33"/>
  <c r="G12" i="32"/>
  <c r="AI4" i="34"/>
  <c r="AH4" i="34" s="1"/>
  <c r="E25" i="30" l="1"/>
  <c r="D25" i="30"/>
  <c r="C25" i="30"/>
  <c r="B24" i="30"/>
  <c r="B23" i="30"/>
  <c r="B22" i="30"/>
  <c r="E21" i="30"/>
  <c r="D21" i="30"/>
  <c r="C21" i="30"/>
  <c r="B20" i="30"/>
  <c r="B19" i="30"/>
  <c r="M10" i="30"/>
  <c r="M9" i="30"/>
  <c r="L9" i="30"/>
  <c r="G9" i="30"/>
  <c r="J9" i="30" s="1"/>
  <c r="B9" i="30"/>
  <c r="K9" i="30" s="1"/>
  <c r="M8" i="30"/>
  <c r="L8" i="30"/>
  <c r="G8" i="30"/>
  <c r="Q8" i="30" s="1"/>
  <c r="B8" i="30"/>
  <c r="F8" i="30" s="1"/>
  <c r="M7" i="30"/>
  <c r="L7" i="30"/>
  <c r="G7" i="30"/>
  <c r="J7" i="30" s="1"/>
  <c r="B7" i="30"/>
  <c r="M6" i="30"/>
  <c r="L6" i="30"/>
  <c r="G6" i="30"/>
  <c r="B6" i="30"/>
  <c r="B10" i="30" s="1"/>
  <c r="F10" i="30" s="1"/>
  <c r="AG4" i="29"/>
  <c r="U4" i="29"/>
  <c r="E25" i="28"/>
  <c r="D25" i="28"/>
  <c r="C25" i="28"/>
  <c r="B24" i="28"/>
  <c r="B25" i="28" s="1"/>
  <c r="B23" i="28"/>
  <c r="B22" i="28"/>
  <c r="E21" i="28"/>
  <c r="D21" i="28"/>
  <c r="C21" i="28"/>
  <c r="B20" i="28"/>
  <c r="I10" i="28"/>
  <c r="H10" i="28"/>
  <c r="E10" i="28"/>
  <c r="D10" i="28"/>
  <c r="D14" i="28" s="1"/>
  <c r="C10" i="28"/>
  <c r="C14" i="28" s="1"/>
  <c r="B14" i="28" s="1"/>
  <c r="M9" i="28"/>
  <c r="L9" i="28"/>
  <c r="G9" i="28"/>
  <c r="P9" i="28" s="1"/>
  <c r="B9" i="28"/>
  <c r="M8" i="28"/>
  <c r="L8" i="28"/>
  <c r="G8" i="28"/>
  <c r="Q8" i="28" s="1"/>
  <c r="B8" i="28"/>
  <c r="F8" i="28" s="1"/>
  <c r="M7" i="28"/>
  <c r="L7" i="28"/>
  <c r="G7" i="28"/>
  <c r="J7" i="28" s="1"/>
  <c r="B7" i="28"/>
  <c r="K7" i="28" s="1"/>
  <c r="M6" i="28"/>
  <c r="L6" i="28"/>
  <c r="G6" i="28"/>
  <c r="P6" i="28" s="1"/>
  <c r="B6" i="28"/>
  <c r="F6" i="30" l="1"/>
  <c r="P6" i="30"/>
  <c r="J6" i="30"/>
  <c r="G10" i="30"/>
  <c r="P7" i="30"/>
  <c r="Q7" i="30"/>
  <c r="J8" i="30"/>
  <c r="Q6" i="28"/>
  <c r="M10" i="28"/>
  <c r="Q7" i="28"/>
  <c r="Q9" i="28"/>
  <c r="F7" i="28"/>
  <c r="K9" i="28"/>
  <c r="B10" i="28"/>
  <c r="K10" i="28" s="1"/>
  <c r="J9" i="28"/>
  <c r="B21" i="28"/>
  <c r="B21" i="30"/>
  <c r="K7" i="30"/>
  <c r="Q9" i="30"/>
  <c r="Q10" i="30"/>
  <c r="K8" i="30"/>
  <c r="K6" i="30"/>
  <c r="K10" i="30"/>
  <c r="Q6" i="30"/>
  <c r="P9" i="30"/>
  <c r="F9" i="30"/>
  <c r="F7" i="30"/>
  <c r="P8" i="30"/>
  <c r="L10" i="30"/>
  <c r="AI4" i="29"/>
  <c r="AH4" i="29" s="1"/>
  <c r="F6" i="28"/>
  <c r="J8" i="28"/>
  <c r="P7" i="28"/>
  <c r="K8" i="28"/>
  <c r="F9" i="28"/>
  <c r="G10" i="28"/>
  <c r="J6" i="28"/>
  <c r="K6" i="28"/>
  <c r="P8" i="28"/>
  <c r="L10" i="28"/>
  <c r="J10" i="30" l="1"/>
  <c r="P10" i="30"/>
  <c r="J10" i="28"/>
  <c r="Q10" i="28"/>
  <c r="P10" i="28"/>
  <c r="F10" i="28"/>
  <c r="AH4" i="27"/>
  <c r="AB4" i="27"/>
  <c r="AT4" i="27" l="1"/>
  <c r="AS4" i="27" s="1"/>
  <c r="AV4" i="27" l="1"/>
  <c r="AU4" i="27" s="1"/>
  <c r="U4" i="18"/>
  <c r="AE4" i="17"/>
  <c r="Z4" i="17"/>
  <c r="U4" i="17"/>
  <c r="X4" i="17"/>
  <c r="AG4" i="17" l="1"/>
  <c r="Y4" i="10"/>
  <c r="AT4" i="1" l="1"/>
  <c r="AS4" i="1" s="1"/>
  <c r="AI4" i="17"/>
  <c r="AH4" i="17" s="1"/>
  <c r="AV4" i="1" l="1"/>
  <c r="AU4"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tc={F4DB73C2-540F-4EC7-8DFD-F304FA27A3F1}</author>
    <author xml:space="preserve"> Dubois, Frédéric</author>
  </authors>
  <commentList>
    <comment ref="AJ3" authorId="0" shapeId="0" xr:uid="{F4DB73C2-540F-4EC7-8DFD-F304FA27A3F1}">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BRU : terme en €/kW/an pour BT_P. En Flandre depuis 2023 : en €/kW/an pour BT_P et en €/an (fixe) pour BT_NP. WAL : terme en €/kW/an pour BT_P.</t>
      </text>
    </comment>
    <comment ref="AS3" authorId="1" shapeId="0" xr:uid="{00000000-0006-0000-0100-000001000000}">
      <text>
        <r>
          <rPr>
            <b/>
            <sz val="8"/>
            <color indexed="81"/>
            <rFont val="Tahoma"/>
            <family val="2"/>
          </rPr>
          <t xml:space="preserve"> Dubois, Frédéric:</t>
        </r>
        <r>
          <rPr>
            <sz val="8"/>
            <color indexed="81"/>
            <rFont val="Tahoma"/>
            <family val="2"/>
          </rPr>
          <t xml:space="preserve">
Obtenu en divisant le total par le volume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tc={305E890B-1465-478D-800C-671EB0F0EAEB}</author>
    <author xml:space="preserve"> Dubois, Frédéric</author>
  </authors>
  <commentList>
    <comment ref="AJ3" authorId="0" shapeId="0" xr:uid="{305E890B-1465-478D-800C-671EB0F0EAEB}">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BRU : terme en €/kW/an pour BT_P. En Flandre depuis 2023 : en €/kW/an pour BT_P et en €/an (fixe) pour BT_NP. WAL : terme en €/kW/an pour BT_P.</t>
      </text>
    </comment>
    <comment ref="AS3" authorId="1" shapeId="0" xr:uid="{E60A7C36-6F15-4B8B-B2BD-16A615BF2991}">
      <text>
        <r>
          <rPr>
            <b/>
            <sz val="8"/>
            <color indexed="81"/>
            <rFont val="Tahoma"/>
            <family val="2"/>
          </rPr>
          <t xml:space="preserve"> Dubois, Frédéric:</t>
        </r>
        <r>
          <rPr>
            <sz val="8"/>
            <color indexed="81"/>
            <rFont val="Tahoma"/>
            <family val="2"/>
          </rPr>
          <t xml:space="preserve">
Obtenu en divisant le total par le volume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 xml:space="preserve"> Dubois, Frédéric</author>
  </authors>
  <commentList>
    <comment ref="AF3" authorId="0" shapeId="0" xr:uid="{2B315E18-38FF-4C93-89E1-CCBDDB8FC127}">
      <text>
        <r>
          <rPr>
            <b/>
            <sz val="8"/>
            <color indexed="81"/>
            <rFont val="Tahoma"/>
            <family val="2"/>
          </rPr>
          <t xml:space="preserve"> Dubois, Frédéric:</t>
        </r>
        <r>
          <rPr>
            <sz val="8"/>
            <color indexed="81"/>
            <rFont val="Tahoma"/>
            <family val="2"/>
          </rPr>
          <t xml:space="preserve">
Obtenu en divisant le total par le volume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 xml:space="preserve"> Dubois, Frédéric</author>
  </authors>
  <commentList>
    <comment ref="AF3" authorId="0" shapeId="0" xr:uid="{00000000-0006-0000-0400-000001000000}">
      <text>
        <r>
          <rPr>
            <b/>
            <sz val="8"/>
            <color indexed="81"/>
            <rFont val="Tahoma"/>
            <family val="2"/>
          </rPr>
          <t xml:space="preserve"> Dubois, Frédéric:</t>
        </r>
        <r>
          <rPr>
            <sz val="8"/>
            <color indexed="81"/>
            <rFont val="Tahoma"/>
            <family val="2"/>
          </rPr>
          <t xml:space="preserve">
Obtenu en divisant le total par le volume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 xml:space="preserve"> Dubois, Frédéric</author>
  </authors>
  <commentList>
    <comment ref="AF3" authorId="0" shapeId="0" xr:uid="{5DEC47F9-CC9A-4B00-B7F3-8500312F3E38}">
      <text>
        <r>
          <rPr>
            <b/>
            <sz val="8"/>
            <color indexed="81"/>
            <rFont val="Tahoma"/>
            <family val="2"/>
          </rPr>
          <t xml:space="preserve"> Dubois, Frédéric:</t>
        </r>
        <r>
          <rPr>
            <sz val="8"/>
            <color indexed="81"/>
            <rFont val="Tahoma"/>
            <family val="2"/>
          </rPr>
          <t xml:space="preserve">
Obtenu en divisant le total par le volume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 xml:space="preserve"> Dubois, Frédéric</author>
  </authors>
  <commentList>
    <comment ref="AF3" authorId="0" shapeId="0" xr:uid="{8FF3DBE1-5781-4877-A102-FC841AD9AC83}">
      <text>
        <r>
          <rPr>
            <b/>
            <sz val="8"/>
            <color indexed="81"/>
            <rFont val="Tahoma"/>
            <family val="2"/>
          </rPr>
          <t xml:space="preserve"> Dubois, Frédéric:</t>
        </r>
        <r>
          <rPr>
            <sz val="8"/>
            <color indexed="81"/>
            <rFont val="Tahoma"/>
            <family val="2"/>
          </rPr>
          <t xml:space="preserve">
Obtenu en divisant le total par le volume
</t>
        </r>
      </text>
    </comment>
  </commentList>
</comments>
</file>

<file path=xl/sharedStrings.xml><?xml version="1.0" encoding="utf-8"?>
<sst xmlns="http://schemas.openxmlformats.org/spreadsheetml/2006/main" count="683" uniqueCount="253">
  <si>
    <t>EAN</t>
  </si>
  <si>
    <t>EN (kWh)</t>
  </si>
  <si>
    <t>c€/kWh</t>
  </si>
  <si>
    <t>EN (c€/kWh)</t>
  </si>
  <si>
    <t>Total</t>
  </si>
  <si>
    <t>T1</t>
  </si>
  <si>
    <t>T2</t>
  </si>
  <si>
    <t>Transport (III)</t>
  </si>
  <si>
    <t>VL</t>
  </si>
  <si>
    <t>WAL</t>
  </si>
  <si>
    <t>Consommation facturée / Aangerekend verbruik</t>
  </si>
  <si>
    <t>Numéro de client / Klantnummer</t>
  </si>
  <si>
    <t>Date de la facture / Datum factuur</t>
  </si>
  <si>
    <t>Client / Klant</t>
  </si>
  <si>
    <t>Nom / Naam</t>
  </si>
  <si>
    <t>Prénom / Voornaam</t>
  </si>
  <si>
    <t>Rue / Straat</t>
  </si>
  <si>
    <t>Numéro / Nummer</t>
  </si>
  <si>
    <t>Boîte / Bus</t>
  </si>
  <si>
    <t>Code postal / Postcode</t>
  </si>
  <si>
    <t>Commune / Gemeente</t>
  </si>
  <si>
    <t>Région / Gewest</t>
  </si>
  <si>
    <t>GRD / DNB</t>
  </si>
  <si>
    <t>S / E (kWh)</t>
  </si>
  <si>
    <t>HP / PU (kWh)</t>
  </si>
  <si>
    <t>Date début / Startdatum</t>
  </si>
  <si>
    <t># jours / dagen</t>
  </si>
  <si>
    <t>kWh (tota(a)l)</t>
  </si>
  <si>
    <t>HC / DU (kWh)</t>
  </si>
  <si>
    <t>Tari(e)f</t>
  </si>
  <si>
    <t>Simple / Enkelvoudig</t>
  </si>
  <si>
    <t>Bihoraire / Tweevoudig</t>
  </si>
  <si>
    <t>Simple / Enkelvoudig avec/met EN</t>
  </si>
  <si>
    <t>Bihoraire /Tweevoudig avec/met EN</t>
  </si>
  <si>
    <t>HP / PU (c€/kWh)</t>
  </si>
  <si>
    <t>HC /  DU (c€/kWh)</t>
  </si>
  <si>
    <t>Tota(a)l soc. (€)</t>
  </si>
  <si>
    <t>Fixe / Vast (€)</t>
  </si>
  <si>
    <t>S / E (c€/kWh)</t>
  </si>
  <si>
    <t>HC / DU (c€/kWh)</t>
  </si>
  <si>
    <t>Tota(a)l (€)</t>
  </si>
  <si>
    <t>Tota(a)l norma(a)l (I+II+III)</t>
  </si>
  <si>
    <t>Différence / Saldo</t>
  </si>
  <si>
    <t>Adresse de consommation / Adres verbruik</t>
  </si>
  <si>
    <t>Collecti(e)f</t>
  </si>
  <si>
    <t>Autres/Andere (préciser/preciseren)</t>
  </si>
  <si>
    <t>Date de fin / Einddatum</t>
  </si>
  <si>
    <t>Date de début / Startdatum</t>
  </si>
  <si>
    <t>Fixe/ Vast (€)</t>
  </si>
  <si>
    <t>Comptage / Metering (€)</t>
  </si>
  <si>
    <t>Distribution / Distributie (II)</t>
  </si>
  <si>
    <t>Simple / Enkelvoudig avec/met excl. nuit/nacht (EN)</t>
  </si>
  <si>
    <t>Bihoraire / Tweevoudig avec/met excl. nuit/nacht (EN)</t>
  </si>
  <si>
    <t>créance HTVA / schuldvordering excl BTW (€)</t>
  </si>
  <si>
    <t>créance moyenne / gemiddelde schuldvordering (€/MWh)</t>
  </si>
  <si>
    <t>Fixe (acheminement) / Vast (overbrenging) (€)</t>
  </si>
  <si>
    <t>Autres / andere (préciser / preciseren)</t>
  </si>
  <si>
    <t>Composante énergie de référence / Referentie energiecomponent (I)</t>
  </si>
  <si>
    <t>T3</t>
  </si>
  <si>
    <t>Tarif normal / normaal tarief</t>
  </si>
  <si>
    <t>Tarif normal / Normaal tarief</t>
  </si>
  <si>
    <t>Tarif social / Sociaal tarief (energie &amp; grid)</t>
  </si>
  <si>
    <t>Tota(a)l</t>
  </si>
  <si>
    <t>Tarif social / Sociaal tarief (All-in : Energie &amp; Grid)</t>
  </si>
  <si>
    <t>Numéro de facture / Factuurnummer</t>
  </si>
  <si>
    <t>Elec</t>
  </si>
  <si>
    <t>Informations statistiques sur les clients gaz / Statistische informatie ivm de gasklanten</t>
  </si>
  <si>
    <t>Gas</t>
  </si>
  <si>
    <t>créance TVAC / schuldvordering incl BTW (€)</t>
  </si>
  <si>
    <t>Transport (II)</t>
  </si>
  <si>
    <t>Distribution / Distributie (III)</t>
  </si>
  <si>
    <t>€</t>
  </si>
  <si>
    <t>Tota(a)l socia(a)l</t>
  </si>
  <si>
    <t>Tota(a)l norma(a)l</t>
  </si>
  <si>
    <t>dont résidentiels / waarvan residentiële</t>
  </si>
  <si>
    <t>dont professionnels / waarvan professionele</t>
  </si>
  <si>
    <t># points de connexion / aantal aansluitpunten (IV)</t>
  </si>
  <si>
    <t>Proportion / Verhouding (%) I/IV</t>
  </si>
  <si>
    <t>* Ces clients ne font pas partie de la créance fédérale, l'information est juste fournie à des fins statistiques / Deze klanten horen niet bij de federale vordering, de informatie wordt enkel geleverd voor statistische doeleinden</t>
  </si>
  <si>
    <t># clients X / niet beschermde gedropte klanten*  (uniquement GRD / enkel DNB's) (III)</t>
  </si>
  <si>
    <t># clients protégés regionaux / beschermde regionale klanten* (uniquement GRD / enkel DNB's) (II)</t>
  </si>
  <si>
    <t># clients X / niet beschermde gedropte klanten* (uniquement GRD / enkel DNB's) (III)</t>
  </si>
  <si>
    <t xml:space="preserve">S / E </t>
  </si>
  <si>
    <t xml:space="preserve">HP / PU </t>
  </si>
  <si>
    <t xml:space="preserve">HC / DU </t>
  </si>
  <si>
    <t xml:space="preserve">EN </t>
  </si>
  <si>
    <t xml:space="preserve">Simple </t>
  </si>
  <si>
    <t>Enkelvoudig</t>
  </si>
  <si>
    <t>FR</t>
  </si>
  <si>
    <t>NL</t>
  </si>
  <si>
    <t>Heures pleines</t>
  </si>
  <si>
    <t>Piekuren</t>
  </si>
  <si>
    <t>Heures creuses</t>
  </si>
  <si>
    <t>Daluren</t>
  </si>
  <si>
    <t>Exclusif nuit</t>
  </si>
  <si>
    <t>Exclusief nacht</t>
  </si>
  <si>
    <t>OSP-ODV</t>
  </si>
  <si>
    <t>Openbare dienstverlening</t>
  </si>
  <si>
    <t>Calibre compteur  / Kaliber meter (BRU only)</t>
  </si>
  <si>
    <t>Droit OSP BRU Bijdrage ODV (€)</t>
  </si>
  <si>
    <t>BRU</t>
  </si>
  <si>
    <t>Vlaanderen</t>
  </si>
  <si>
    <t>Flandre</t>
  </si>
  <si>
    <t>Wallonie</t>
  </si>
  <si>
    <t>Wallonië</t>
  </si>
  <si>
    <t>Bruxelles</t>
  </si>
  <si>
    <t>Brussel</t>
  </si>
  <si>
    <t>Obligation de service public</t>
  </si>
  <si>
    <t>entre 0 et 5 MWh/an</t>
  </si>
  <si>
    <t>entre 5 et 150 MWh/an</t>
  </si>
  <si>
    <t>tussen 0 en 5 MWh/jaar</t>
  </si>
  <si>
    <t>tussen 5 en 150 MWh/jaar</t>
  </si>
  <si>
    <t>entre 150 et 1.000 MWh/an</t>
  </si>
  <si>
    <t>tussen 150 en 1.000 MWh/jaar</t>
  </si>
  <si>
    <t>Informations statistiques sur les clients élec / Statistische informatie ivm de elektriciteitslanten</t>
  </si>
  <si>
    <t>Name company</t>
  </si>
  <si>
    <t>Address</t>
  </si>
  <si>
    <t>Contact</t>
  </si>
  <si>
    <t>Tel</t>
  </si>
  <si>
    <t>e-mail</t>
  </si>
  <si>
    <t xml:space="preserve">To be send back to </t>
  </si>
  <si>
    <t>CREG</t>
  </si>
  <si>
    <t>Nijverheidsstraat 26-38 Rue de l'Industrie</t>
  </si>
  <si>
    <t>1040 Brussels</t>
  </si>
  <si>
    <t>Belgium</t>
  </si>
  <si>
    <t>Deadline</t>
  </si>
  <si>
    <t>GDPR</t>
  </si>
  <si>
    <t>https://www.creg.be/en/privacy-policy</t>
  </si>
  <si>
    <t>The personal data collected will be used by the CREG for its mission of supervising and monitoring the implementation of the Royal Decrees of 29 March 2012. More information about the processing of your personal data can be found in our Privacy Policy, see link below</t>
  </si>
  <si>
    <t>Direction Prix &amp; Comptes / Directie Prizen &amp; Rekeningen</t>
  </si>
  <si>
    <t>Synthèse de la créance électricité / Synthese schuldvordering elektriciteit</t>
  </si>
  <si>
    <t># points de connexion BT / aantal aansluitpunten LS (IV)</t>
  </si>
  <si>
    <t>créance moyenne / gemiddelde schuldvordering (€/client)</t>
  </si>
  <si>
    <t># clients</t>
  </si>
  <si>
    <t>volume moyen / gemiddeld volume (kWh/client)</t>
  </si>
  <si>
    <t>Synthèse de la créance gaz naturel / Synthese schuldvordering aardgas</t>
  </si>
  <si>
    <t>BT / LS</t>
  </si>
  <si>
    <t>Basse Tension</t>
  </si>
  <si>
    <t>Laagspanning</t>
  </si>
  <si>
    <t>Créance HTVA (€)</t>
  </si>
  <si>
    <t># clients de la créance</t>
  </si>
  <si>
    <t>Montant moyen (€/client)</t>
  </si>
  <si>
    <t>Simple</t>
  </si>
  <si>
    <t>Bi-horaire</t>
  </si>
  <si>
    <t>Simple avec exclusif nuit</t>
  </si>
  <si>
    <t>Bi-horaire avec exclusif nuit</t>
  </si>
  <si>
    <t>Autres (préciser)</t>
  </si>
  <si>
    <t>Créance  HTVA (€)</t>
  </si>
  <si>
    <t>T1 (0-5 MWh/an)</t>
  </si>
  <si>
    <t>T2 (5-150 MWh/an)</t>
  </si>
  <si>
    <t>T3 (150-1000 MWh/an)</t>
  </si>
  <si>
    <t>Vordering BTW excl. (€)</t>
  </si>
  <si>
    <t># klanten van de vordering</t>
  </si>
  <si>
    <t>Gemiddeld bedrag (€/klant)</t>
  </si>
  <si>
    <t>Tweevoudig</t>
  </si>
  <si>
    <t>Enkelvoudig met exclusief nacht</t>
  </si>
  <si>
    <t>Tweevoudig met exclusief nacht</t>
  </si>
  <si>
    <t>Andere (preciseren)</t>
  </si>
  <si>
    <t>Totaal</t>
  </si>
  <si>
    <t>T1 (0-5 MWh/jaar)</t>
  </si>
  <si>
    <t>T2 (5-150 MWh/jaar)</t>
  </si>
  <si>
    <t>T3 (150-1000 MWh/jaar)</t>
  </si>
  <si>
    <t>Remarques</t>
  </si>
  <si>
    <t>S'il n'y pas de catégorie "Autres", supprimer la ligne. Si oui, veuillez préciser.</t>
  </si>
  <si>
    <t>Als er geen categories "Andere" is, lijn schrappen. Zo ja, gelieve dit te preciseren.</t>
  </si>
  <si>
    <t>soctar@creg.be</t>
  </si>
  <si>
    <t>kVA (BRU only) / Prosumer (VL/WAL)</t>
  </si>
  <si>
    <t>BIM / BVT</t>
  </si>
  <si>
    <t>Bénéficiaire Intervention Majorée</t>
  </si>
  <si>
    <t>Begunstigde Verhoogde Tegemoetkoming</t>
  </si>
  <si>
    <t>a</t>
  </si>
  <si>
    <t>b</t>
  </si>
  <si>
    <t>Chauffage collectif (T2 à T6)</t>
  </si>
  <si>
    <t>Collectieve verwarming (T2 t.e.m. T6)</t>
  </si>
  <si>
    <t>Tel +32 2 289 76 51 / Tel +32 2 289 76 40</t>
  </si>
  <si>
    <t>kVA (BRU) / Prosumer (VL/WAL)</t>
  </si>
  <si>
    <t>kVA OSP-ODV BRU / Prosumer VL/WAL (€)</t>
  </si>
  <si>
    <t>TOTAL</t>
  </si>
  <si>
    <t>Volume (MWh)</t>
  </si>
  <si>
    <t>Créance moyenne - gemiddelde vordering (€/MWh)</t>
  </si>
  <si>
    <t>Tarif social / sociaal tarief (€)</t>
  </si>
  <si>
    <t>Tarif normal / normal tarief (€)</t>
  </si>
  <si>
    <r>
      <t xml:space="preserve">Categorie </t>
    </r>
    <r>
      <rPr>
        <b/>
        <sz val="9"/>
        <color theme="9" tint="-0.499984740745262"/>
        <rFont val="Calibri"/>
        <family val="2"/>
        <scheme val="minor"/>
      </rPr>
      <t>Classic</t>
    </r>
  </si>
  <si>
    <t>Avant / Vóór 01/03/2022</t>
  </si>
  <si>
    <t>Apd / Vanaf 01/03/2022</t>
  </si>
  <si>
    <t>Avant / Vóór 01/03/2022 (TVAC BTW incl. 21 %)</t>
  </si>
  <si>
    <t>Apd / Vanaf 01/03/2022 (TVAC BTW incl. 6%)</t>
  </si>
  <si>
    <r>
      <t xml:space="preserve">Categorie </t>
    </r>
    <r>
      <rPr>
        <b/>
        <sz val="9"/>
        <color theme="3" tint="0.39997558519241921"/>
        <rFont val="Calibri"/>
        <family val="2"/>
        <scheme val="minor"/>
      </rPr>
      <t>Classic</t>
    </r>
  </si>
  <si>
    <t>tarif social moyen / gemiddeld sociaal tarief (€/MWh)</t>
  </si>
  <si>
    <t>Tarifs moyens / gemiddelde tarieven (€/MWh)</t>
  </si>
  <si>
    <t>tarif normal moyen / gemiddeld sociaal tarief (€/MWh)</t>
  </si>
  <si>
    <t>TOTAAL</t>
  </si>
  <si>
    <t>T1 (0-5 MWh)</t>
  </si>
  <si>
    <t>T2 (5-150 MWh)</t>
  </si>
  <si>
    <t>T3 (150 MWh-1.000 MWh)</t>
  </si>
  <si>
    <t>Chauffage collecti(eve)(f) verwarming</t>
  </si>
  <si>
    <t>Avances</t>
  </si>
  <si>
    <t>Créance (coût)</t>
  </si>
  <si>
    <t>Check</t>
  </si>
  <si>
    <t>Montant TVAC 21% (avant le 01/03/2022)</t>
  </si>
  <si>
    <t>Montant TVAC 6% (à partir du 01/03/2022)</t>
  </si>
  <si>
    <t>Vordering (kost)</t>
  </si>
  <si>
    <t>Bedrag btw incl. 21% (voor 01/03/2022)</t>
  </si>
  <si>
    <t>Bedrag btw incl. 6% (vanaf 01/03/2022)</t>
  </si>
  <si>
    <t>Tarif normal / normaal tarief (€)</t>
  </si>
  <si>
    <t>tarif normal moyen / gemiddeld normaal tarief (€/MWh)</t>
  </si>
  <si>
    <t>Voorschotten</t>
  </si>
  <si>
    <t>HTVA / BTW excl. 21 %</t>
  </si>
  <si>
    <t>HTVA / BTW excl. 6 %</t>
  </si>
  <si>
    <t>TVAC BTW incl. 6%</t>
  </si>
  <si>
    <t>TVAC BTW incl. 21 %</t>
  </si>
  <si>
    <t>Montant total créance TVAC</t>
  </si>
  <si>
    <t>Montant total avances TVAC</t>
  </si>
  <si>
    <t>Créance TVAC</t>
  </si>
  <si>
    <t>Avances TVAC</t>
  </si>
  <si>
    <t>Totaal voorschotten btw incl.</t>
  </si>
  <si>
    <t>Netto bedrag vordering btw incl.</t>
  </si>
  <si>
    <t>Vordering btw incl.</t>
  </si>
  <si>
    <t>Voorschotten btw incl.</t>
  </si>
  <si>
    <t>Montant TVAC 21%</t>
  </si>
  <si>
    <t>Montant TVAC 6%</t>
  </si>
  <si>
    <t>Montant net créance TVAC</t>
  </si>
  <si>
    <t>Montant net avances TVAC</t>
  </si>
  <si>
    <t>Solde positif à recevoir en octobre 2024</t>
  </si>
  <si>
    <t>Bedrag btw incl. 21%</t>
  </si>
  <si>
    <t>Bedrag btw incl. 6%</t>
  </si>
  <si>
    <t>Netto bedrag voorschotten btw incl.</t>
  </si>
  <si>
    <t>Positief saldo te ontvangen in oktober 2024</t>
  </si>
  <si>
    <t>Avance 8 juin 2023 (pour Q1 2023) TVAC 6%</t>
  </si>
  <si>
    <t>Gaz naturel "Classic"</t>
  </si>
  <si>
    <t>Aardgas "Classic"</t>
  </si>
  <si>
    <t>Electricité "Classic"</t>
  </si>
  <si>
    <t>Elektriciteit "Classic"</t>
  </si>
  <si>
    <t>Claims ST 2023 Classic</t>
  </si>
  <si>
    <t>Voorschot 8 juni 2023 (voor Q1 2023) btw incl. 6%</t>
  </si>
  <si>
    <t>Avance 11 octobre 2023 (pour Q2 2023) TVAC 6%</t>
  </si>
  <si>
    <t>Voorschot 11 oktober 2023 (voor Q2 2023) btw incl. 6%</t>
  </si>
  <si>
    <t>c = a-b</t>
  </si>
  <si>
    <t>d = b-a</t>
  </si>
  <si>
    <t>Catégorie (électricité) - Classic</t>
  </si>
  <si>
    <t>Catégorie (gaz naturel) - Classic</t>
  </si>
  <si>
    <t>Categorie (elektriciteit) - Classic</t>
  </si>
  <si>
    <t>Categorie (aardgas) - Classic</t>
  </si>
  <si>
    <t># clients existants / bestaande klanten BEL 31/12/2023</t>
  </si>
  <si>
    <t># clients existants / bestaande klanten VL 31/12/2023</t>
  </si>
  <si>
    <t># clients existants / bestaande klanten BRU 31/12/2023</t>
  </si>
  <si>
    <t># clients existants / bestaande klanten WAL 31/12/2023</t>
  </si>
  <si>
    <t xml:space="preserve">Comptage / Metering - Databeheer (€) </t>
  </si>
  <si>
    <t>Terme capacitaire   / Capacitaire term  (€)</t>
  </si>
  <si>
    <t># clients protégés fédéraux "classiques"/ "klassieke" federaal beschermde klanten (I)</t>
  </si>
  <si>
    <t xml:space="preserve">Solde négatif à reporter sur créance en 2025 </t>
  </si>
  <si>
    <t>Solde négatif à reporter sur créance en 2025</t>
  </si>
  <si>
    <t>Negatief saldo over te hevelen naar de vordering in 2025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</si>
</sst>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74" x14ac:knownFonts="1">
    <font>
      <sz val="11"/>
      <color theme="1"/>
      <name val="Calibri"/>
      <family val="2"/>
      <scheme val="minor"/>
    </font>
    <font>
      <b/>
      <sz val="18"/>
      <color theme="3"/>
      <name val="Cambria"/>
      <family val="2"/>
      <scheme val="major"/>
    </font>
    <font>
      <sz val="10"/>
      <color theme="1"/>
      <name val="Arial"/>
      <family val="2"/>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sz val="11"/>
      <name val="Calibri"/>
      <family val="2"/>
      <scheme val="minor"/>
    </font>
    <font>
      <b/>
      <sz val="11"/>
      <color theme="1"/>
      <name val="Calibri"/>
      <family val="2"/>
      <scheme val="minor"/>
    </font>
    <font>
      <sz val="10"/>
      <color theme="1"/>
      <name val="Calibri"/>
      <family val="2"/>
      <scheme val="minor"/>
    </font>
    <font>
      <sz val="8"/>
      <color indexed="81"/>
      <name val="Tahoma"/>
      <family val="2"/>
    </font>
    <font>
      <b/>
      <sz val="8"/>
      <color indexed="81"/>
      <name val="Tahoma"/>
      <family val="2"/>
    </font>
    <font>
      <sz val="11"/>
      <color theme="1"/>
      <name val="Calibri"/>
      <family val="2"/>
      <scheme val="minor"/>
    </font>
    <font>
      <b/>
      <sz val="11"/>
      <color theme="9" tint="-0.499984740745262"/>
      <name val="Calibri"/>
      <family val="2"/>
      <scheme val="minor"/>
    </font>
    <font>
      <b/>
      <sz val="10"/>
      <color theme="1"/>
      <name val="Calibri"/>
      <family val="2"/>
      <scheme val="minor"/>
    </font>
    <font>
      <sz val="11"/>
      <color theme="4"/>
      <name val="Calibri"/>
      <family val="2"/>
      <scheme val="minor"/>
    </font>
    <font>
      <b/>
      <sz val="10"/>
      <name val="Calibri"/>
      <family val="2"/>
      <scheme val="minor"/>
    </font>
    <font>
      <b/>
      <sz val="10"/>
      <color theme="4"/>
      <name val="Calibri"/>
      <family val="2"/>
      <scheme val="minor"/>
    </font>
    <font>
      <b/>
      <sz val="11"/>
      <color theme="4"/>
      <name val="Calibri"/>
      <family val="2"/>
      <scheme val="minor"/>
    </font>
    <font>
      <sz val="9"/>
      <name val="Calibri"/>
      <family val="2"/>
      <scheme val="minor"/>
    </font>
    <font>
      <b/>
      <sz val="10"/>
      <color theme="9" tint="-0.499984740745262"/>
      <name val="Calibri"/>
      <family val="2"/>
      <scheme val="minor"/>
    </font>
    <font>
      <sz val="10"/>
      <name val="Calibri"/>
      <family val="2"/>
      <scheme val="minor"/>
    </font>
    <font>
      <b/>
      <sz val="12"/>
      <name val="Calibri"/>
      <family val="2"/>
      <scheme val="minor"/>
    </font>
    <font>
      <sz val="10"/>
      <color theme="4"/>
      <name val="Calibri"/>
      <family val="2"/>
      <scheme val="minor"/>
    </font>
    <font>
      <sz val="10"/>
      <color theme="3"/>
      <name val="Calibri"/>
      <family val="2"/>
      <scheme val="minor"/>
    </font>
    <font>
      <u/>
      <sz val="11"/>
      <color theme="10"/>
      <name val="Calibri"/>
      <family val="2"/>
      <scheme val="minor"/>
    </font>
    <font>
      <b/>
      <sz val="11"/>
      <color theme="8"/>
      <name val="Calibri"/>
      <family val="2"/>
      <scheme val="minor"/>
    </font>
    <font>
      <sz val="10"/>
      <color theme="8"/>
      <name val="Calibri"/>
      <family val="2"/>
      <scheme val="minor"/>
    </font>
    <font>
      <sz val="11"/>
      <color theme="8"/>
      <name val="Calibri"/>
      <family val="2"/>
      <scheme val="minor"/>
    </font>
    <font>
      <b/>
      <sz val="11"/>
      <color indexed="49"/>
      <name val="Calibri"/>
      <family val="2"/>
      <scheme val="minor"/>
    </font>
    <font>
      <b/>
      <sz val="14"/>
      <color theme="8"/>
      <name val="Calibri"/>
      <family val="2"/>
      <scheme val="minor"/>
    </font>
    <font>
      <b/>
      <sz val="8"/>
      <color theme="1"/>
      <name val="Calibri"/>
      <family val="2"/>
      <scheme val="minor"/>
    </font>
    <font>
      <sz val="8"/>
      <color theme="1"/>
      <name val="Calibri"/>
      <family val="2"/>
      <scheme val="minor"/>
    </font>
    <font>
      <sz val="8"/>
      <name val="Calibri"/>
      <family val="2"/>
      <scheme val="minor"/>
    </font>
    <font>
      <b/>
      <sz val="10"/>
      <color theme="0" tint="-0.499984740745262"/>
      <name val="Calibri"/>
      <family val="2"/>
      <scheme val="minor"/>
    </font>
    <font>
      <sz val="11"/>
      <color theme="0" tint="-0.499984740745262"/>
      <name val="Calibri"/>
      <family val="2"/>
      <scheme val="minor"/>
    </font>
    <font>
      <sz val="8"/>
      <color theme="0" tint="-0.499984740745262"/>
      <name val="Calibri"/>
      <family val="2"/>
      <scheme val="minor"/>
    </font>
    <font>
      <b/>
      <i/>
      <sz val="9"/>
      <color theme="0" tint="-0.499984740745262"/>
      <name val="Calibri"/>
      <family val="2"/>
      <scheme val="minor"/>
    </font>
    <font>
      <sz val="9"/>
      <color theme="0" tint="-0.499984740745262"/>
      <name val="Calibri"/>
      <family val="2"/>
      <scheme val="minor"/>
    </font>
    <font>
      <b/>
      <sz val="8"/>
      <color theme="0" tint="-0.499984740745262"/>
      <name val="Calibri"/>
      <family val="2"/>
      <scheme val="minor"/>
    </font>
    <font>
      <u/>
      <sz val="10"/>
      <color rgb="FFFF0000"/>
      <name val="Calibri"/>
      <family val="2"/>
      <scheme val="minor"/>
    </font>
    <font>
      <sz val="10"/>
      <color rgb="FFFF0000"/>
      <name val="Calibri"/>
      <family val="2"/>
      <scheme val="minor"/>
    </font>
    <font>
      <b/>
      <sz val="9"/>
      <color theme="1"/>
      <name val="Calibri"/>
      <family val="2"/>
      <scheme val="minor"/>
    </font>
    <font>
      <b/>
      <sz val="9"/>
      <name val="Calibri"/>
      <family val="2"/>
      <scheme val="minor"/>
    </font>
    <font>
      <b/>
      <sz val="9"/>
      <color theme="9" tint="-0.499984740745262"/>
      <name val="Calibri"/>
      <family val="2"/>
      <scheme val="minor"/>
    </font>
    <font>
      <sz val="9"/>
      <color theme="1"/>
      <name val="Calibri"/>
      <family val="2"/>
      <scheme val="minor"/>
    </font>
    <font>
      <sz val="9"/>
      <color theme="9" tint="-0.499984740745262"/>
      <name val="Calibri"/>
      <family val="2"/>
      <scheme val="minor"/>
    </font>
    <font>
      <sz val="10"/>
      <color theme="5" tint="-0.499984740745262"/>
      <name val="Calibri"/>
      <family val="2"/>
      <scheme val="minor"/>
    </font>
    <font>
      <b/>
      <sz val="9"/>
      <color theme="3" tint="0.39997558519241921"/>
      <name val="Calibri"/>
      <family val="2"/>
      <scheme val="minor"/>
    </font>
    <font>
      <sz val="9"/>
      <color theme="3" tint="0.39997558519241921"/>
      <name val="Calibri"/>
      <family val="2"/>
      <scheme val="minor"/>
    </font>
    <font>
      <sz val="12"/>
      <name val="Calibri"/>
      <family val="2"/>
      <scheme val="minor"/>
    </font>
    <font>
      <b/>
      <sz val="12"/>
      <color theme="9" tint="-0.499984740745262"/>
      <name val="Calibri"/>
      <family val="2"/>
      <scheme val="minor"/>
    </font>
    <font>
      <sz val="12"/>
      <color theme="0" tint="-0.499984740745262"/>
      <name val="Calibri"/>
      <family val="2"/>
      <scheme val="minor"/>
    </font>
    <font>
      <b/>
      <sz val="12"/>
      <color theme="0" tint="-0.499984740745262"/>
      <name val="Calibri"/>
      <family val="2"/>
      <scheme val="minor"/>
    </font>
    <font>
      <sz val="12"/>
      <color theme="1"/>
      <name val="Calibri"/>
      <family val="2"/>
      <scheme val="minor"/>
    </font>
    <font>
      <b/>
      <sz val="12"/>
      <color theme="1"/>
      <name val="Calibri"/>
      <family val="2"/>
      <scheme val="minor"/>
    </font>
    <font>
      <b/>
      <sz val="12"/>
      <color theme="4"/>
      <name val="Calibri"/>
      <family val="2"/>
      <scheme val="minor"/>
    </font>
    <font>
      <b/>
      <sz val="12"/>
      <color theme="0" tint="-0.14999847407452621"/>
      <name val="Calibri"/>
      <family val="2"/>
      <scheme val="minor"/>
    </font>
    <font>
      <sz val="12"/>
      <color theme="0" tint="-0.14999847407452621"/>
      <name val="Calibri"/>
      <family val="2"/>
      <scheme val="minor"/>
    </font>
    <font>
      <b/>
      <sz val="12"/>
      <color rgb="FF002060"/>
      <name val="Calibri"/>
      <family val="2"/>
      <scheme val="minor"/>
    </font>
    <font>
      <b/>
      <sz val="12"/>
      <color theme="5" tint="-0.499984740745262"/>
      <name val="Calibri"/>
      <family val="2"/>
      <scheme val="minor"/>
    </font>
    <font>
      <i/>
      <sz val="12"/>
      <color theme="2"/>
      <name val="Calibri"/>
      <family val="2"/>
      <scheme val="minor"/>
    </font>
    <font>
      <sz val="10"/>
      <color rgb="FF002060"/>
      <name val="Calibri"/>
      <family val="2"/>
      <scheme val="minor"/>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C000"/>
        <bgColor indexed="64"/>
      </patternFill>
    </fill>
    <fill>
      <patternFill patternType="solid">
        <fgColor theme="3" tint="0.79998168889431442"/>
        <bgColor indexed="64"/>
      </patternFill>
    </fill>
    <fill>
      <patternFill patternType="solid">
        <fgColor theme="0"/>
        <bgColor indexed="64"/>
      </patternFill>
    </fill>
  </fills>
  <borders count="6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bottom style="double">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medium">
        <color indexed="64"/>
      </top>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top style="medium">
        <color indexed="64"/>
      </top>
      <bottom style="medium">
        <color indexed="64"/>
      </bottom>
      <diagonal/>
    </border>
    <border>
      <left style="thin">
        <color indexed="64"/>
      </left>
      <right style="thin">
        <color indexed="64"/>
      </right>
      <top/>
      <bottom style="double">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45">
    <xf numFmtId="0" fontId="0" fillId="0" borderId="0"/>
    <xf numFmtId="0" fontId="1" fillId="0" borderId="0" applyNumberFormat="0" applyFill="0" applyBorder="0" applyAlignment="0" applyProtection="0"/>
    <xf numFmtId="0" fontId="2" fillId="0" borderId="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2"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7" fillId="32" borderId="0" applyNumberFormat="0" applyBorder="0" applyAlignment="0" applyProtection="0"/>
    <xf numFmtId="0" fontId="23" fillId="0" borderId="0"/>
    <xf numFmtId="0" fontId="36" fillId="0" borderId="0" applyNumberFormat="0" applyFill="0" applyBorder="0" applyAlignment="0" applyProtection="0"/>
  </cellStyleXfs>
  <cellXfs count="303">
    <xf numFmtId="0" fontId="0" fillId="0" borderId="0" xfId="0"/>
    <xf numFmtId="0" fontId="19" fillId="0" borderId="0" xfId="0" applyFont="1"/>
    <xf numFmtId="0" fontId="18" fillId="0" borderId="0" xfId="0" applyFont="1" applyAlignment="1">
      <alignment horizontal="center" vertical="center" wrapText="1"/>
    </xf>
    <xf numFmtId="0" fontId="18" fillId="0" borderId="0" xfId="0" applyFont="1" applyAlignment="1">
      <alignment horizontal="center" vertical="center"/>
    </xf>
    <xf numFmtId="0" fontId="18" fillId="0" borderId="17" xfId="0" applyFont="1" applyBorder="1" applyAlignment="1">
      <alignment horizontal="center" vertical="center" wrapText="1"/>
    </xf>
    <xf numFmtId="0" fontId="20" fillId="0" borderId="0" xfId="0" applyFont="1"/>
    <xf numFmtId="0" fontId="18" fillId="33" borderId="19" xfId="0" applyFont="1" applyFill="1" applyBorder="1" applyAlignment="1">
      <alignment horizontal="center" vertical="center" wrapText="1"/>
    </xf>
    <xf numFmtId="0" fontId="18" fillId="34" borderId="38" xfId="0" applyFont="1" applyFill="1" applyBorder="1" applyAlignment="1">
      <alignment horizontal="center" vertical="center"/>
    </xf>
    <xf numFmtId="0" fontId="25" fillId="0" borderId="37" xfId="0" applyFont="1" applyBorder="1" applyAlignment="1">
      <alignment horizontal="left" vertical="center" wrapText="1"/>
    </xf>
    <xf numFmtId="0" fontId="19" fillId="0" borderId="0" xfId="0" applyFont="1" applyAlignment="1">
      <alignment horizontal="center"/>
    </xf>
    <xf numFmtId="49" fontId="32" fillId="0" borderId="19" xfId="2" applyNumberFormat="1" applyFont="1" applyBorder="1" applyAlignment="1">
      <alignment horizontal="center" vertical="center" wrapText="1"/>
    </xf>
    <xf numFmtId="0" fontId="32" fillId="0" borderId="19" xfId="2" applyFont="1" applyBorder="1" applyAlignment="1">
      <alignment horizontal="center" vertical="center" wrapText="1"/>
    </xf>
    <xf numFmtId="0" fontId="34" fillId="0" borderId="24" xfId="2" applyFont="1" applyBorder="1" applyAlignment="1">
      <alignment horizontal="center" vertical="center" wrapText="1"/>
    </xf>
    <xf numFmtId="0" fontId="32" fillId="0" borderId="16" xfId="2" applyFont="1" applyBorder="1" applyAlignment="1">
      <alignment horizontal="center" vertical="center" wrapText="1"/>
    </xf>
    <xf numFmtId="0" fontId="27" fillId="0" borderId="17" xfId="2" applyFont="1" applyBorder="1" applyAlignment="1">
      <alignment horizontal="center" vertical="center" wrapText="1"/>
    </xf>
    <xf numFmtId="0" fontId="32" fillId="33" borderId="19" xfId="2" applyFont="1" applyFill="1" applyBorder="1" applyAlignment="1">
      <alignment horizontal="center" vertical="center" wrapText="1"/>
    </xf>
    <xf numFmtId="0" fontId="27" fillId="33" borderId="19" xfId="2" applyFont="1" applyFill="1" applyBorder="1" applyAlignment="1">
      <alignment horizontal="center" vertical="center" wrapText="1"/>
    </xf>
    <xf numFmtId="0" fontId="35" fillId="0" borderId="19" xfId="2" applyFont="1" applyBorder="1" applyAlignment="1">
      <alignment horizontal="center" vertical="center" wrapText="1"/>
    </xf>
    <xf numFmtId="0" fontId="27" fillId="0" borderId="19" xfId="2" applyFont="1" applyBorder="1" applyAlignment="1">
      <alignment horizontal="center" vertical="center" wrapText="1"/>
    </xf>
    <xf numFmtId="0" fontId="23" fillId="0" borderId="0" xfId="0" applyFont="1"/>
    <xf numFmtId="14" fontId="23" fillId="0" borderId="0" xfId="0" applyNumberFormat="1" applyFont="1"/>
    <xf numFmtId="3" fontId="23" fillId="0" borderId="0" xfId="0" applyNumberFormat="1" applyFont="1"/>
    <xf numFmtId="0" fontId="27" fillId="0" borderId="0" xfId="2" applyFont="1" applyAlignment="1">
      <alignment horizontal="center" vertical="center" wrapText="1"/>
    </xf>
    <xf numFmtId="0" fontId="23" fillId="0" borderId="0" xfId="0" applyFont="1" applyAlignment="1">
      <alignment horizontal="center"/>
    </xf>
    <xf numFmtId="0" fontId="23" fillId="0" borderId="12" xfId="0" applyFont="1" applyBorder="1" applyAlignment="1">
      <alignment horizontal="center" vertical="center"/>
    </xf>
    <xf numFmtId="0" fontId="23" fillId="0" borderId="10" xfId="0" applyFont="1" applyBorder="1" applyAlignment="1">
      <alignment horizontal="center" vertical="center"/>
    </xf>
    <xf numFmtId="0" fontId="23" fillId="0" borderId="10" xfId="0" applyFont="1" applyBorder="1" applyAlignment="1">
      <alignment vertical="center"/>
    </xf>
    <xf numFmtId="0" fontId="23" fillId="0" borderId="0" xfId="0" applyFont="1" applyAlignment="1">
      <alignment horizontal="center" vertical="center"/>
    </xf>
    <xf numFmtId="0" fontId="27" fillId="0" borderId="49" xfId="2" applyFont="1" applyBorder="1" applyAlignment="1">
      <alignment horizontal="center" vertical="center" wrapText="1"/>
    </xf>
    <xf numFmtId="0" fontId="32" fillId="0" borderId="16" xfId="2" applyFont="1" applyBorder="1" applyAlignment="1">
      <alignment horizontal="center" vertical="center"/>
    </xf>
    <xf numFmtId="0" fontId="27" fillId="0" borderId="17" xfId="2" applyFont="1" applyBorder="1" applyAlignment="1">
      <alignment horizontal="center" vertical="center"/>
    </xf>
    <xf numFmtId="0" fontId="32" fillId="34" borderId="19" xfId="2" applyFont="1" applyFill="1" applyBorder="1" applyAlignment="1">
      <alignment horizontal="center" vertical="center"/>
    </xf>
    <xf numFmtId="0" fontId="27" fillId="34" borderId="19" xfId="2" applyFont="1" applyFill="1" applyBorder="1" applyAlignment="1">
      <alignment horizontal="center" vertical="center"/>
    </xf>
    <xf numFmtId="0" fontId="32" fillId="0" borderId="19" xfId="2" applyFont="1" applyBorder="1" applyAlignment="1">
      <alignment horizontal="center" vertical="center" wrapText="1" shrinkToFit="1"/>
    </xf>
    <xf numFmtId="0" fontId="32" fillId="0" borderId="19" xfId="2" applyFont="1" applyBorder="1" applyAlignment="1">
      <alignment horizontal="center" vertical="center"/>
    </xf>
    <xf numFmtId="0" fontId="27" fillId="0" borderId="19" xfId="2" applyFont="1" applyBorder="1" applyAlignment="1">
      <alignment horizontal="center" vertical="center"/>
    </xf>
    <xf numFmtId="0" fontId="27" fillId="0" borderId="24" xfId="2" applyFont="1" applyBorder="1" applyAlignment="1">
      <alignment horizontal="center" vertical="center"/>
    </xf>
    <xf numFmtId="3" fontId="23" fillId="0" borderId="12" xfId="0" applyNumberFormat="1" applyFont="1" applyBorder="1" applyAlignment="1">
      <alignment horizontal="center" vertical="center"/>
    </xf>
    <xf numFmtId="0" fontId="32" fillId="0" borderId="50" xfId="2" applyFont="1" applyBorder="1" applyAlignment="1">
      <alignment horizontal="center" vertical="center" wrapText="1"/>
    </xf>
    <xf numFmtId="0" fontId="27" fillId="0" borderId="50" xfId="2" applyFont="1" applyBorder="1" applyAlignment="1">
      <alignment horizontal="center" vertical="center" wrapText="1"/>
    </xf>
    <xf numFmtId="0" fontId="0" fillId="35" borderId="0" xfId="0" applyFill="1"/>
    <xf numFmtId="0" fontId="37" fillId="35" borderId="51" xfId="0" applyFont="1" applyFill="1" applyBorder="1" applyAlignment="1">
      <alignment horizontal="justify" vertical="center" wrapText="1"/>
    </xf>
    <xf numFmtId="0" fontId="38" fillId="35" borderId="52" xfId="0" applyFont="1" applyFill="1" applyBorder="1" applyAlignment="1">
      <alignment horizontal="justify" vertical="center" wrapText="1"/>
    </xf>
    <xf numFmtId="0" fontId="39" fillId="0" borderId="0" xfId="0" applyFont="1"/>
    <xf numFmtId="0" fontId="37" fillId="35" borderId="53" xfId="0" applyFont="1" applyFill="1" applyBorder="1" applyAlignment="1">
      <alignment horizontal="justify" vertical="center" wrapText="1"/>
    </xf>
    <xf numFmtId="0" fontId="20" fillId="35" borderId="54" xfId="0" applyFont="1" applyFill="1" applyBorder="1" applyAlignment="1">
      <alignment horizontal="justify" vertical="center" wrapText="1"/>
    </xf>
    <xf numFmtId="0" fontId="40" fillId="0" borderId="0" xfId="0" applyFont="1"/>
    <xf numFmtId="0" fontId="37" fillId="0" borderId="0" xfId="0" applyFont="1"/>
    <xf numFmtId="0" fontId="36" fillId="0" borderId="0" xfId="44"/>
    <xf numFmtId="0" fontId="0" fillId="0" borderId="0" xfId="0" quotePrefix="1"/>
    <xf numFmtId="0" fontId="0" fillId="0" borderId="0" xfId="0" applyAlignment="1">
      <alignment wrapText="1"/>
    </xf>
    <xf numFmtId="0" fontId="36" fillId="0" borderId="0" xfId="44" applyAlignment="1">
      <alignment vertical="top"/>
    </xf>
    <xf numFmtId="0" fontId="41" fillId="35" borderId="0" xfId="0" applyFont="1" applyFill="1"/>
    <xf numFmtId="0" fontId="24" fillId="0" borderId="0" xfId="43" applyFont="1" applyAlignment="1">
      <alignment horizontal="left"/>
    </xf>
    <xf numFmtId="0" fontId="29" fillId="0" borderId="0" xfId="43" applyFont="1" applyAlignment="1">
      <alignment horizontal="left"/>
    </xf>
    <xf numFmtId="0" fontId="26" fillId="0" borderId="0" xfId="0" applyFont="1"/>
    <xf numFmtId="0" fontId="19" fillId="0" borderId="0" xfId="0" applyFont="1" applyAlignment="1">
      <alignment wrapText="1"/>
    </xf>
    <xf numFmtId="0" fontId="24" fillId="0" borderId="0" xfId="43" applyFont="1" applyAlignment="1">
      <alignment horizontal="right"/>
    </xf>
    <xf numFmtId="3" fontId="43" fillId="0" borderId="10" xfId="0" applyNumberFormat="1" applyFont="1" applyBorder="1" applyAlignment="1">
      <alignment horizontal="center" vertical="center"/>
    </xf>
    <xf numFmtId="0" fontId="45" fillId="0" borderId="37" xfId="0" applyFont="1" applyBorder="1" applyAlignment="1">
      <alignment horizontal="left" vertical="center" wrapText="1"/>
    </xf>
    <xf numFmtId="3" fontId="46" fillId="0" borderId="12" xfId="0" applyNumberFormat="1" applyFont="1" applyBorder="1" applyAlignment="1">
      <alignment horizontal="center" vertical="center"/>
    </xf>
    <xf numFmtId="3" fontId="47" fillId="0" borderId="12" xfId="0" applyNumberFormat="1" applyFont="1" applyBorder="1" applyAlignment="1">
      <alignment horizontal="center" vertical="center"/>
    </xf>
    <xf numFmtId="0" fontId="43" fillId="0" borderId="12" xfId="0" applyFont="1" applyBorder="1" applyAlignment="1">
      <alignment horizontal="center" vertical="center"/>
    </xf>
    <xf numFmtId="0" fontId="43" fillId="0" borderId="10" xfId="0" applyFont="1" applyBorder="1" applyAlignment="1">
      <alignment horizontal="center" vertical="center"/>
    </xf>
    <xf numFmtId="0" fontId="43" fillId="0" borderId="10" xfId="0" applyFont="1" applyBorder="1" applyAlignment="1">
      <alignment vertical="center"/>
    </xf>
    <xf numFmtId="0" fontId="29" fillId="0" borderId="0" xfId="43" applyFont="1" applyAlignment="1">
      <alignment horizontal="right"/>
    </xf>
    <xf numFmtId="0" fontId="0" fillId="0" borderId="0" xfId="0" applyAlignment="1">
      <alignment horizontal="center"/>
    </xf>
    <xf numFmtId="164" fontId="23" fillId="0" borderId="10" xfId="0" applyNumberFormat="1" applyFont="1" applyBorder="1" applyAlignment="1">
      <alignment vertical="center"/>
    </xf>
    <xf numFmtId="164" fontId="43" fillId="0" borderId="10" xfId="0" applyNumberFormat="1" applyFont="1" applyBorder="1" applyAlignment="1">
      <alignment vertical="center"/>
    </xf>
    <xf numFmtId="0" fontId="18" fillId="0" borderId="0" xfId="0" applyFont="1"/>
    <xf numFmtId="4" fontId="18" fillId="0" borderId="0" xfId="0" applyNumberFormat="1" applyFont="1"/>
    <xf numFmtId="4" fontId="20" fillId="0" borderId="18" xfId="0" applyNumberFormat="1" applyFont="1" applyBorder="1" applyAlignment="1">
      <alignment horizontal="center" vertical="center" wrapText="1"/>
    </xf>
    <xf numFmtId="0" fontId="20" fillId="0" borderId="18" xfId="0" applyFont="1" applyBorder="1" applyAlignment="1">
      <alignment horizontal="center" vertical="center" wrapText="1"/>
    </xf>
    <xf numFmtId="0" fontId="20" fillId="0" borderId="15" xfId="0" applyFont="1" applyBorder="1" applyAlignment="1">
      <alignment horizontal="center" vertical="center" wrapText="1"/>
    </xf>
    <xf numFmtId="0" fontId="0" fillId="0" borderId="0" xfId="0" applyAlignment="1">
      <alignment horizontal="center" vertical="center" wrapText="1"/>
    </xf>
    <xf numFmtId="0" fontId="20" fillId="0" borderId="56" xfId="0" applyFont="1" applyBorder="1"/>
    <xf numFmtId="4" fontId="20" fillId="0" borderId="10" xfId="0" applyNumberFormat="1" applyFont="1" applyBorder="1"/>
    <xf numFmtId="3" fontId="20" fillId="0" borderId="10" xfId="0" applyNumberFormat="1" applyFont="1" applyBorder="1"/>
    <xf numFmtId="4" fontId="20" fillId="0" borderId="39" xfId="0" applyNumberFormat="1" applyFont="1" applyBorder="1"/>
    <xf numFmtId="0" fontId="32" fillId="0" borderId="16" xfId="0" applyFont="1" applyBorder="1"/>
    <xf numFmtId="4" fontId="20" fillId="0" borderId="19" xfId="0" applyNumberFormat="1" applyFont="1" applyBorder="1"/>
    <xf numFmtId="3" fontId="20" fillId="0" borderId="19" xfId="0" applyNumberFormat="1" applyFont="1" applyBorder="1"/>
    <xf numFmtId="4" fontId="20" fillId="0" borderId="17" xfId="0" applyNumberFormat="1" applyFont="1" applyBorder="1"/>
    <xf numFmtId="0" fontId="27" fillId="0" borderId="41" xfId="0" applyFont="1" applyBorder="1"/>
    <xf numFmtId="4" fontId="25" fillId="0" borderId="23" xfId="0" applyNumberFormat="1" applyFont="1" applyBorder="1"/>
    <xf numFmtId="3" fontId="25" fillId="0" borderId="23" xfId="0" applyNumberFormat="1" applyFont="1" applyBorder="1"/>
    <xf numFmtId="4" fontId="25" fillId="0" borderId="50" xfId="0" applyNumberFormat="1" applyFont="1" applyBorder="1"/>
    <xf numFmtId="4" fontId="0" fillId="0" borderId="0" xfId="0" applyNumberFormat="1"/>
    <xf numFmtId="3" fontId="0" fillId="0" borderId="0" xfId="0" applyNumberFormat="1"/>
    <xf numFmtId="3" fontId="20" fillId="0" borderId="18" xfId="0" applyNumberFormat="1" applyFont="1" applyBorder="1" applyAlignment="1">
      <alignment horizontal="center" vertical="center" wrapText="1"/>
    </xf>
    <xf numFmtId="4" fontId="20" fillId="0" borderId="15" xfId="0" applyNumberFormat="1" applyFont="1" applyBorder="1" applyAlignment="1">
      <alignment horizontal="center" vertical="center" wrapText="1"/>
    </xf>
    <xf numFmtId="0" fontId="32" fillId="0" borderId="56" xfId="0" applyFont="1" applyBorder="1"/>
    <xf numFmtId="4" fontId="32" fillId="0" borderId="18" xfId="0" applyNumberFormat="1" applyFont="1" applyBorder="1" applyAlignment="1">
      <alignment horizontal="center" vertical="center" wrapText="1"/>
    </xf>
    <xf numFmtId="3" fontId="32" fillId="0" borderId="18" xfId="0" applyNumberFormat="1" applyFont="1" applyBorder="1" applyAlignment="1">
      <alignment horizontal="center" vertical="center" wrapText="1"/>
    </xf>
    <xf numFmtId="4" fontId="32" fillId="0" borderId="15" xfId="0" applyNumberFormat="1" applyFont="1" applyBorder="1" applyAlignment="1">
      <alignment horizontal="center" vertical="center" wrapText="1"/>
    </xf>
    <xf numFmtId="4" fontId="32" fillId="0" borderId="10" xfId="0" applyNumberFormat="1" applyFont="1" applyBorder="1"/>
    <xf numFmtId="3" fontId="32" fillId="0" borderId="10" xfId="0" applyNumberFormat="1" applyFont="1" applyBorder="1"/>
    <xf numFmtId="4" fontId="32" fillId="0" borderId="39" xfId="0" applyNumberFormat="1" applyFont="1" applyBorder="1"/>
    <xf numFmtId="4" fontId="32" fillId="0" borderId="19" xfId="0" applyNumberFormat="1" applyFont="1" applyBorder="1"/>
    <xf numFmtId="3" fontId="32" fillId="0" borderId="19" xfId="0" applyNumberFormat="1" applyFont="1" applyBorder="1"/>
    <xf numFmtId="4" fontId="32" fillId="0" borderId="17" xfId="0" applyNumberFormat="1" applyFont="1" applyBorder="1"/>
    <xf numFmtId="4" fontId="27" fillId="0" borderId="23" xfId="0" applyNumberFormat="1" applyFont="1" applyBorder="1"/>
    <xf numFmtId="3" fontId="27" fillId="0" borderId="23" xfId="0" applyNumberFormat="1" applyFont="1" applyBorder="1"/>
    <xf numFmtId="4" fontId="27" fillId="0" borderId="50" xfId="0" applyNumberFormat="1" applyFont="1" applyBorder="1"/>
    <xf numFmtId="3" fontId="18" fillId="0" borderId="0" xfId="0" applyNumberFormat="1" applyFont="1"/>
    <xf numFmtId="0" fontId="51" fillId="0" borderId="0" xfId="0" applyFont="1"/>
    <xf numFmtId="0" fontId="52" fillId="0" borderId="0" xfId="0" applyFont="1"/>
    <xf numFmtId="0" fontId="53" fillId="0" borderId="46" xfId="0" applyFont="1" applyBorder="1" applyAlignment="1">
      <alignment horizontal="center" vertical="center" wrapText="1"/>
    </xf>
    <xf numFmtId="0" fontId="56" fillId="0" borderId="10" xfId="0" applyFont="1" applyBorder="1" applyAlignment="1">
      <alignment horizontal="left"/>
    </xf>
    <xf numFmtId="4" fontId="56" fillId="0" borderId="10" xfId="0" applyNumberFormat="1" applyFont="1" applyBorder="1"/>
    <xf numFmtId="3" fontId="56" fillId="0" borderId="10" xfId="0" applyNumberFormat="1" applyFont="1" applyBorder="1"/>
    <xf numFmtId="3" fontId="30" fillId="0" borderId="10" xfId="0" applyNumberFormat="1" applyFont="1" applyBorder="1"/>
    <xf numFmtId="4" fontId="57" fillId="0" borderId="10" xfId="0" applyNumberFormat="1" applyFont="1" applyBorder="1"/>
    <xf numFmtId="0" fontId="56" fillId="0" borderId="37" xfId="0" applyFont="1" applyBorder="1" applyAlignment="1">
      <alignment horizontal="left"/>
    </xf>
    <xf numFmtId="3" fontId="56" fillId="0" borderId="46" xfId="0" applyNumberFormat="1" applyFont="1" applyBorder="1"/>
    <xf numFmtId="0" fontId="56" fillId="0" borderId="14" xfId="0" applyFont="1" applyBorder="1" applyAlignment="1">
      <alignment horizontal="left"/>
    </xf>
    <xf numFmtId="4" fontId="56" fillId="0" borderId="11" xfId="0" applyNumberFormat="1" applyFont="1" applyBorder="1"/>
    <xf numFmtId="3" fontId="56" fillId="0" borderId="11" xfId="0" applyNumberFormat="1" applyFont="1" applyBorder="1"/>
    <xf numFmtId="3" fontId="30" fillId="0" borderId="11" xfId="0" applyNumberFormat="1" applyFont="1" applyBorder="1"/>
    <xf numFmtId="4" fontId="57" fillId="0" borderId="11" xfId="0" applyNumberFormat="1" applyFont="1" applyBorder="1"/>
    <xf numFmtId="0" fontId="53" fillId="0" borderId="13" xfId="0" applyFont="1" applyBorder="1"/>
    <xf numFmtId="4" fontId="53" fillId="0" borderId="12" xfId="0" applyNumberFormat="1" applyFont="1" applyBorder="1"/>
    <xf numFmtId="3" fontId="53" fillId="0" borderId="12" xfId="0" applyNumberFormat="1" applyFont="1" applyBorder="1"/>
    <xf numFmtId="3" fontId="54" fillId="0" borderId="12" xfId="0" applyNumberFormat="1" applyFont="1" applyBorder="1"/>
    <xf numFmtId="4" fontId="57" fillId="0" borderId="12" xfId="0" applyNumberFormat="1" applyFont="1" applyBorder="1"/>
    <xf numFmtId="0" fontId="53" fillId="0" borderId="10" xfId="0" applyFont="1" applyBorder="1" applyAlignment="1">
      <alignment vertical="center" wrapText="1"/>
    </xf>
    <xf numFmtId="14" fontId="0" fillId="0" borderId="0" xfId="0" applyNumberFormat="1" applyAlignment="1">
      <alignment horizontal="left"/>
    </xf>
    <xf numFmtId="0" fontId="58" fillId="0" borderId="55" xfId="0" applyFont="1" applyBorder="1" applyAlignment="1">
      <alignment horizontal="left" vertical="center" wrapText="1"/>
    </xf>
    <xf numFmtId="0" fontId="25" fillId="0" borderId="10" xfId="0" applyFont="1" applyBorder="1" applyAlignment="1">
      <alignment horizontal="center" vertical="center" wrapText="1"/>
    </xf>
    <xf numFmtId="0" fontId="55" fillId="0" borderId="10" xfId="0" applyFont="1" applyBorder="1" applyAlignment="1">
      <alignment horizontal="center" vertical="center" wrapText="1"/>
    </xf>
    <xf numFmtId="0" fontId="55" fillId="0" borderId="37" xfId="0" applyFont="1" applyBorder="1" applyAlignment="1">
      <alignment horizontal="center" vertical="center" wrapText="1"/>
    </xf>
    <xf numFmtId="0" fontId="55" fillId="0" borderId="25" xfId="0" applyFont="1" applyBorder="1" applyAlignment="1">
      <alignment horizontal="center" vertical="center" wrapText="1"/>
    </xf>
    <xf numFmtId="0" fontId="56" fillId="0" borderId="10" xfId="0" applyFont="1" applyBorder="1" applyAlignment="1">
      <alignment horizontal="right"/>
    </xf>
    <xf numFmtId="0" fontId="56" fillId="0" borderId="37" xfId="0" applyFont="1" applyBorder="1" applyAlignment="1">
      <alignment horizontal="right"/>
    </xf>
    <xf numFmtId="0" fontId="56" fillId="0" borderId="14" xfId="0" applyFont="1" applyBorder="1" applyAlignment="1">
      <alignment horizontal="right"/>
    </xf>
    <xf numFmtId="0" fontId="25" fillId="0" borderId="0" xfId="0" applyFont="1" applyAlignment="1">
      <alignment horizontal="center" vertical="center" wrapText="1"/>
    </xf>
    <xf numFmtId="0" fontId="19" fillId="0" borderId="10" xfId="0" applyFont="1" applyBorder="1"/>
    <xf numFmtId="0" fontId="25" fillId="0" borderId="10" xfId="0" applyFont="1" applyBorder="1" applyAlignment="1">
      <alignment horizontal="right" vertical="center" wrapText="1"/>
    </xf>
    <xf numFmtId="0" fontId="31" fillId="0" borderId="10" xfId="0" applyFont="1" applyBorder="1" applyAlignment="1">
      <alignment horizontal="center" vertical="center" wrapText="1"/>
    </xf>
    <xf numFmtId="0" fontId="42" fillId="0" borderId="10" xfId="0" applyFont="1" applyBorder="1" applyAlignment="1">
      <alignment horizontal="center" vertical="center" wrapText="1"/>
    </xf>
    <xf numFmtId="3" fontId="42" fillId="0" borderId="12" xfId="0" applyNumberFormat="1" applyFont="1" applyBorder="1" applyAlignment="1">
      <alignment horizontal="center" vertical="center" wrapText="1"/>
    </xf>
    <xf numFmtId="3" fontId="50" fillId="0" borderId="12" xfId="0" applyNumberFormat="1" applyFont="1" applyBorder="1" applyAlignment="1">
      <alignment horizontal="center" vertical="center" wrapText="1"/>
    </xf>
    <xf numFmtId="0" fontId="48" fillId="0" borderId="37" xfId="0" applyFont="1" applyBorder="1" applyAlignment="1">
      <alignment horizontal="right" vertical="center" wrapText="1"/>
    </xf>
    <xf numFmtId="3" fontId="49" fillId="0" borderId="10" xfId="0" applyNumberFormat="1" applyFont="1" applyBorder="1" applyAlignment="1">
      <alignment horizontal="center"/>
    </xf>
    <xf numFmtId="3" fontId="47" fillId="0" borderId="10" xfId="0" applyNumberFormat="1" applyFont="1" applyBorder="1" applyAlignment="1">
      <alignment horizontal="center"/>
    </xf>
    <xf numFmtId="0" fontId="25" fillId="0" borderId="0" xfId="0" applyFont="1" applyAlignment="1">
      <alignment horizontal="left" vertical="center" wrapText="1"/>
    </xf>
    <xf numFmtId="0" fontId="59" fillId="0" borderId="10" xfId="0" applyFont="1" applyBorder="1" applyAlignment="1">
      <alignment horizontal="center" vertical="center" wrapText="1"/>
    </xf>
    <xf numFmtId="0" fontId="59" fillId="0" borderId="25" xfId="0" applyFont="1" applyBorder="1" applyAlignment="1">
      <alignment horizontal="center" vertical="center" wrapText="1"/>
    </xf>
    <xf numFmtId="4" fontId="60" fillId="0" borderId="10" xfId="0" applyNumberFormat="1" applyFont="1" applyBorder="1"/>
    <xf numFmtId="4" fontId="60" fillId="0" borderId="11" xfId="0" applyNumberFormat="1" applyFont="1" applyBorder="1"/>
    <xf numFmtId="4" fontId="60" fillId="0" borderId="12" xfId="0" applyNumberFormat="1" applyFont="1" applyBorder="1"/>
    <xf numFmtId="0" fontId="23" fillId="0" borderId="10" xfId="0" applyFont="1" applyBorder="1"/>
    <xf numFmtId="0" fontId="28" fillId="0" borderId="10" xfId="0" applyFont="1" applyBorder="1" applyAlignment="1">
      <alignment horizontal="center" vertical="center" wrapText="1"/>
    </xf>
    <xf numFmtId="0" fontId="23" fillId="0" borderId="12" xfId="0" applyFont="1" applyBorder="1" applyAlignment="1">
      <alignment horizontal="center" vertical="center" wrapText="1"/>
    </xf>
    <xf numFmtId="0" fontId="43" fillId="0" borderId="12" xfId="0" applyFont="1" applyBorder="1" applyAlignment="1">
      <alignment horizontal="center" vertical="center" wrapText="1"/>
    </xf>
    <xf numFmtId="3" fontId="30" fillId="0" borderId="10" xfId="0" applyNumberFormat="1" applyFont="1" applyBorder="1" applyAlignment="1">
      <alignment horizontal="center" vertical="center"/>
    </xf>
    <xf numFmtId="3" fontId="44" fillId="0" borderId="10" xfId="0" applyNumberFormat="1" applyFont="1" applyBorder="1" applyAlignment="1">
      <alignment horizontal="center" vertical="center"/>
    </xf>
    <xf numFmtId="0" fontId="63" fillId="0" borderId="0" xfId="0" applyFont="1"/>
    <xf numFmtId="0" fontId="64" fillId="0" borderId="0" xfId="0" applyFont="1" applyAlignment="1">
      <alignment horizontal="center"/>
    </xf>
    <xf numFmtId="0" fontId="62" fillId="0" borderId="0" xfId="0" applyFont="1" applyAlignment="1">
      <alignment horizontal="center"/>
    </xf>
    <xf numFmtId="0" fontId="63" fillId="0" borderId="10" xfId="0" applyFont="1" applyBorder="1"/>
    <xf numFmtId="4" fontId="63" fillId="0" borderId="10" xfId="0" applyNumberFormat="1" applyFont="1" applyBorder="1"/>
    <xf numFmtId="4" fontId="63" fillId="0" borderId="0" xfId="0" applyNumberFormat="1" applyFont="1"/>
    <xf numFmtId="0" fontId="65" fillId="0" borderId="0" xfId="0" applyFont="1"/>
    <xf numFmtId="0" fontId="63" fillId="0" borderId="11" xfId="0" applyFont="1" applyBorder="1"/>
    <xf numFmtId="4" fontId="63" fillId="0" borderId="11" xfId="0" applyNumberFormat="1" applyFont="1" applyBorder="1"/>
    <xf numFmtId="4" fontId="64" fillId="0" borderId="0" xfId="0" applyNumberFormat="1" applyFont="1"/>
    <xf numFmtId="0" fontId="64" fillId="0" borderId="0" xfId="0" applyFont="1"/>
    <xf numFmtId="0" fontId="62" fillId="0" borderId="0" xfId="0" applyFont="1"/>
    <xf numFmtId="0" fontId="61" fillId="0" borderId="0" xfId="0" applyFont="1"/>
    <xf numFmtId="4" fontId="61" fillId="0" borderId="0" xfId="0" applyNumberFormat="1" applyFont="1"/>
    <xf numFmtId="0" fontId="66" fillId="0" borderId="0" xfId="0" applyFont="1"/>
    <xf numFmtId="4" fontId="33" fillId="0" borderId="0" xfId="0" applyNumberFormat="1" applyFont="1"/>
    <xf numFmtId="0" fontId="33" fillId="0" borderId="0" xfId="0" applyFont="1"/>
    <xf numFmtId="4" fontId="33" fillId="0" borderId="0" xfId="0" applyNumberFormat="1" applyFont="1" applyAlignment="1">
      <alignment horizontal="right"/>
    </xf>
    <xf numFmtId="0" fontId="67" fillId="0" borderId="0" xfId="0" applyFont="1" applyAlignment="1">
      <alignment horizontal="center"/>
    </xf>
    <xf numFmtId="4" fontId="62" fillId="0" borderId="0" xfId="0" applyNumberFormat="1" applyFont="1"/>
    <xf numFmtId="4" fontId="62" fillId="0" borderId="0" xfId="0" applyNumberFormat="1" applyFont="1" applyAlignment="1">
      <alignment horizontal="center"/>
    </xf>
    <xf numFmtId="4" fontId="64" fillId="0" borderId="0" xfId="0" applyNumberFormat="1" applyFont="1" applyAlignment="1">
      <alignment horizontal="right"/>
    </xf>
    <xf numFmtId="0" fontId="69" fillId="0" borderId="0" xfId="0" applyFont="1"/>
    <xf numFmtId="4" fontId="68" fillId="0" borderId="0" xfId="0" applyNumberFormat="1" applyFont="1"/>
    <xf numFmtId="4" fontId="64" fillId="0" borderId="17" xfId="0" applyNumberFormat="1" applyFont="1" applyBorder="1" applyAlignment="1">
      <alignment horizontal="right"/>
    </xf>
    <xf numFmtId="0" fontId="63" fillId="0" borderId="0" xfId="0" applyFont="1" applyAlignment="1">
      <alignment horizontal="left"/>
    </xf>
    <xf numFmtId="4" fontId="71" fillId="0" borderId="0" xfId="0" applyNumberFormat="1" applyFont="1" applyAlignment="1">
      <alignment horizontal="center"/>
    </xf>
    <xf numFmtId="0" fontId="71" fillId="0" borderId="0" xfId="0" applyFont="1" applyAlignment="1">
      <alignment horizontal="center"/>
    </xf>
    <xf numFmtId="0" fontId="56" fillId="0" borderId="37" xfId="0" applyFont="1" applyBorder="1"/>
    <xf numFmtId="0" fontId="56" fillId="0" borderId="63" xfId="0" applyFont="1" applyBorder="1" applyAlignment="1">
      <alignment horizontal="left"/>
    </xf>
    <xf numFmtId="4" fontId="71" fillId="0" borderId="0" xfId="0" applyNumberFormat="1" applyFont="1" applyAlignment="1">
      <alignment horizontal="right"/>
    </xf>
    <xf numFmtId="0" fontId="72" fillId="0" borderId="0" xfId="0" applyFont="1" applyAlignment="1">
      <alignment horizontal="right"/>
    </xf>
    <xf numFmtId="0" fontId="64" fillId="0" borderId="12" xfId="0" applyFont="1" applyBorder="1"/>
    <xf numFmtId="4" fontId="64" fillId="0" borderId="12" xfId="0" applyNumberFormat="1" applyFont="1" applyBorder="1"/>
    <xf numFmtId="0" fontId="71" fillId="0" borderId="0" xfId="0" applyFont="1"/>
    <xf numFmtId="0" fontId="70" fillId="0" borderId="0" xfId="0" applyFont="1"/>
    <xf numFmtId="4" fontId="70" fillId="0" borderId="0" xfId="0" applyNumberFormat="1" applyFont="1"/>
    <xf numFmtId="4" fontId="64" fillId="0" borderId="17" xfId="0" applyNumberFormat="1" applyFont="1" applyBorder="1"/>
    <xf numFmtId="4" fontId="70" fillId="0" borderId="50" xfId="0" applyNumberFormat="1" applyFont="1" applyBorder="1" applyAlignment="1">
      <alignment horizontal="right"/>
    </xf>
    <xf numFmtId="4" fontId="70" fillId="0" borderId="65" xfId="0" applyNumberFormat="1" applyFont="1" applyBorder="1" applyAlignment="1">
      <alignment horizontal="right"/>
    </xf>
    <xf numFmtId="4" fontId="71" fillId="0" borderId="50" xfId="0" applyNumberFormat="1" applyFont="1" applyBorder="1" applyAlignment="1">
      <alignment horizontal="right"/>
    </xf>
    <xf numFmtId="4" fontId="71" fillId="0" borderId="65" xfId="0" applyNumberFormat="1" applyFont="1" applyBorder="1" applyAlignment="1">
      <alignment horizontal="right"/>
    </xf>
    <xf numFmtId="0" fontId="73" fillId="0" borderId="19" xfId="2" applyFont="1" applyBorder="1" applyAlignment="1">
      <alignment horizontal="center" vertical="center" wrapText="1"/>
    </xf>
    <xf numFmtId="0" fontId="32" fillId="0" borderId="23" xfId="2" applyFont="1" applyBorder="1" applyAlignment="1">
      <alignment horizontal="center" vertical="center"/>
    </xf>
    <xf numFmtId="0" fontId="27" fillId="0" borderId="23" xfId="2" applyFont="1" applyBorder="1" applyAlignment="1">
      <alignment horizontal="center" vertical="center"/>
    </xf>
    <xf numFmtId="0" fontId="73" fillId="0" borderId="55" xfId="0" applyFont="1" applyBorder="1" applyAlignment="1">
      <alignment horizontal="left" vertical="center" wrapText="1"/>
    </xf>
    <xf numFmtId="0" fontId="0" fillId="0" borderId="0" xfId="0" applyAlignment="1">
      <alignment horizontal="left" wrapText="1"/>
    </xf>
    <xf numFmtId="49" fontId="32" fillId="0" borderId="33" xfId="2" applyNumberFormat="1" applyFont="1" applyBorder="1" applyAlignment="1">
      <alignment horizontal="center" vertical="center" wrapText="1"/>
    </xf>
    <xf numFmtId="49" fontId="32" fillId="0" borderId="40" xfId="2" applyNumberFormat="1" applyFont="1" applyBorder="1" applyAlignment="1">
      <alignment horizontal="center" vertical="center" wrapText="1"/>
    </xf>
    <xf numFmtId="49" fontId="32" fillId="0" borderId="41" xfId="2" applyNumberFormat="1" applyFont="1" applyBorder="1" applyAlignment="1">
      <alignment horizontal="center" vertical="center" wrapText="1"/>
    </xf>
    <xf numFmtId="49" fontId="32" fillId="0" borderId="20" xfId="2" applyNumberFormat="1" applyFont="1" applyBorder="1" applyAlignment="1">
      <alignment horizontal="center" vertical="center" wrapText="1"/>
    </xf>
    <xf numFmtId="49" fontId="32" fillId="0" borderId="25" xfId="2" applyNumberFormat="1" applyFont="1" applyBorder="1" applyAlignment="1">
      <alignment horizontal="center" vertical="center" wrapText="1"/>
    </xf>
    <xf numFmtId="49" fontId="32" fillId="0" borderId="23" xfId="2" applyNumberFormat="1" applyFont="1" applyBorder="1" applyAlignment="1">
      <alignment horizontal="center" vertical="center" wrapText="1"/>
    </xf>
    <xf numFmtId="0" fontId="33" fillId="0" borderId="21" xfId="0" applyFont="1" applyBorder="1" applyAlignment="1">
      <alignment horizontal="center" vertical="center"/>
    </xf>
    <xf numFmtId="0" fontId="33" fillId="0" borderId="22" xfId="0" applyFont="1" applyBorder="1" applyAlignment="1">
      <alignment horizontal="center" vertical="center"/>
    </xf>
    <xf numFmtId="0" fontId="33" fillId="0" borderId="26" xfId="2" applyFont="1" applyBorder="1" applyAlignment="1">
      <alignment horizontal="center" vertical="center"/>
    </xf>
    <xf numFmtId="0" fontId="33" fillId="0" borderId="28" xfId="2" applyFont="1" applyBorder="1" applyAlignment="1">
      <alignment horizontal="center" vertical="center"/>
    </xf>
    <xf numFmtId="0" fontId="33" fillId="0" borderId="29" xfId="2" applyFont="1" applyBorder="1" applyAlignment="1">
      <alignment horizontal="center" vertical="center"/>
    </xf>
    <xf numFmtId="0" fontId="33" fillId="0" borderId="31" xfId="2" applyFont="1" applyBorder="1" applyAlignment="1">
      <alignment horizontal="center" vertical="center"/>
    </xf>
    <xf numFmtId="49" fontId="32" fillId="0" borderId="32" xfId="2" applyNumberFormat="1" applyFont="1" applyBorder="1" applyAlignment="1">
      <alignment horizontal="center" vertical="center" wrapText="1"/>
    </xf>
    <xf numFmtId="49" fontId="32" fillId="0" borderId="34" xfId="2" applyNumberFormat="1" applyFont="1" applyBorder="1" applyAlignment="1">
      <alignment horizontal="center" vertical="center" wrapText="1"/>
    </xf>
    <xf numFmtId="49" fontId="32" fillId="0" borderId="13" xfId="2" applyNumberFormat="1" applyFont="1" applyBorder="1" applyAlignment="1">
      <alignment horizontal="center" vertical="center" wrapText="1"/>
    </xf>
    <xf numFmtId="49" fontId="32" fillId="0" borderId="35" xfId="2" applyNumberFormat="1" applyFont="1" applyBorder="1" applyAlignment="1">
      <alignment horizontal="center" vertical="center" wrapText="1"/>
    </xf>
    <xf numFmtId="49" fontId="32" fillId="0" borderId="27" xfId="2" applyNumberFormat="1" applyFont="1" applyBorder="1" applyAlignment="1">
      <alignment horizontal="center" vertical="center" wrapText="1"/>
    </xf>
    <xf numFmtId="49" fontId="32" fillId="0" borderId="30" xfId="2" applyNumberFormat="1" applyFont="1" applyBorder="1" applyAlignment="1">
      <alignment horizontal="center" vertical="center" wrapText="1"/>
    </xf>
    <xf numFmtId="0" fontId="32" fillId="0" borderId="12" xfId="2" applyFont="1" applyBorder="1" applyAlignment="1">
      <alignment horizontal="center" vertical="center"/>
    </xf>
    <xf numFmtId="0" fontId="27" fillId="0" borderId="12" xfId="2" applyFont="1" applyBorder="1" applyAlignment="1">
      <alignment horizontal="center" vertical="center"/>
    </xf>
    <xf numFmtId="0" fontId="27" fillId="0" borderId="36" xfId="2" applyFont="1" applyBorder="1" applyAlignment="1">
      <alignment horizontal="center" vertical="center"/>
    </xf>
    <xf numFmtId="0" fontId="32" fillId="33" borderId="30" xfId="0" applyFont="1" applyFill="1" applyBorder="1" applyAlignment="1">
      <alignment horizontal="center" vertical="center"/>
    </xf>
    <xf numFmtId="0" fontId="32" fillId="33" borderId="35" xfId="0" applyFont="1" applyFill="1" applyBorder="1" applyAlignment="1">
      <alignment horizontal="center" vertical="center"/>
    </xf>
    <xf numFmtId="0" fontId="33" fillId="0" borderId="26" xfId="2" applyFont="1" applyBorder="1" applyAlignment="1">
      <alignment horizontal="center" vertical="center" wrapText="1"/>
    </xf>
    <xf numFmtId="0" fontId="33" fillId="0" borderId="27" xfId="2" applyFont="1" applyBorder="1" applyAlignment="1">
      <alignment horizontal="center" vertical="center" wrapText="1"/>
    </xf>
    <xf numFmtId="0" fontId="33" fillId="0" borderId="28" xfId="2" applyFont="1" applyBorder="1" applyAlignment="1">
      <alignment horizontal="center" vertical="center" wrapText="1"/>
    </xf>
    <xf numFmtId="0" fontId="33" fillId="0" borderId="29" xfId="2" applyFont="1" applyBorder="1" applyAlignment="1">
      <alignment horizontal="center" vertical="center" wrapText="1"/>
    </xf>
    <xf numFmtId="0" fontId="33" fillId="0" borderId="30" xfId="2" applyFont="1" applyBorder="1" applyAlignment="1">
      <alignment horizontal="center" vertical="center" wrapText="1"/>
    </xf>
    <xf numFmtId="0" fontId="33" fillId="0" borderId="31" xfId="2" applyFont="1" applyBorder="1" applyAlignment="1">
      <alignment horizontal="center" vertical="center" wrapText="1"/>
    </xf>
    <xf numFmtId="0" fontId="32" fillId="0" borderId="32" xfId="2" applyFont="1" applyBorder="1" applyAlignment="1">
      <alignment horizontal="center" vertical="center" wrapText="1"/>
    </xf>
    <xf numFmtId="0" fontId="32" fillId="0" borderId="27" xfId="2" applyFont="1" applyBorder="1" applyAlignment="1">
      <alignment horizontal="center" vertical="center" wrapText="1"/>
    </xf>
    <xf numFmtId="0" fontId="32" fillId="0" borderId="28" xfId="2" applyFont="1" applyBorder="1" applyAlignment="1">
      <alignment horizontal="center" vertical="center" wrapText="1"/>
    </xf>
    <xf numFmtId="0" fontId="32" fillId="0" borderId="13" xfId="2" applyFont="1" applyBorder="1" applyAlignment="1">
      <alignment horizontal="center" vertical="center" wrapText="1"/>
    </xf>
    <xf numFmtId="0" fontId="32" fillId="0" borderId="30" xfId="2" applyFont="1" applyBorder="1" applyAlignment="1">
      <alignment horizontal="center" vertical="center" wrapText="1"/>
    </xf>
    <xf numFmtId="0" fontId="32" fillId="0" borderId="31" xfId="2" applyFont="1" applyBorder="1" applyAlignment="1">
      <alignment horizontal="center" vertical="center" wrapText="1"/>
    </xf>
    <xf numFmtId="0" fontId="33" fillId="0" borderId="47" xfId="2" applyFont="1" applyBorder="1" applyAlignment="1">
      <alignment horizontal="center" vertical="center" wrapText="1"/>
    </xf>
    <xf numFmtId="0" fontId="33" fillId="0" borderId="48" xfId="2" applyFont="1" applyBorder="1" applyAlignment="1">
      <alignment horizontal="center" vertical="center" wrapText="1"/>
    </xf>
    <xf numFmtId="0" fontId="53" fillId="0" borderId="46" xfId="0" applyFont="1" applyBorder="1" applyAlignment="1">
      <alignment horizontal="center" vertical="center" wrapText="1"/>
    </xf>
    <xf numFmtId="0" fontId="53" fillId="0" borderId="12" xfId="0" applyFont="1" applyBorder="1" applyAlignment="1">
      <alignment horizontal="center" vertical="center" wrapText="1"/>
    </xf>
    <xf numFmtId="0" fontId="53" fillId="0" borderId="57" xfId="0" applyFont="1" applyBorder="1" applyAlignment="1">
      <alignment horizontal="center" vertical="center" wrapText="1"/>
    </xf>
    <xf numFmtId="0" fontId="53" fillId="0" borderId="35" xfId="0" applyFont="1" applyBorder="1" applyAlignment="1">
      <alignment horizontal="center" vertical="center" wrapText="1"/>
    </xf>
    <xf numFmtId="0" fontId="19" fillId="0" borderId="37" xfId="0" applyFont="1" applyBorder="1" applyAlignment="1">
      <alignment horizontal="center"/>
    </xf>
    <xf numFmtId="0" fontId="19" fillId="0" borderId="44" xfId="0" applyFont="1" applyBorder="1" applyAlignment="1">
      <alignment horizontal="center"/>
    </xf>
    <xf numFmtId="0" fontId="25" fillId="0" borderId="37" xfId="0" applyFont="1" applyBorder="1" applyAlignment="1">
      <alignment horizontal="center" vertical="center" wrapText="1"/>
    </xf>
    <xf numFmtId="0" fontId="25" fillId="0" borderId="43" xfId="0" applyFont="1" applyBorder="1" applyAlignment="1">
      <alignment horizontal="center" vertical="center" wrapText="1"/>
    </xf>
    <xf numFmtId="0" fontId="25" fillId="0" borderId="44" xfId="0" applyFont="1" applyBorder="1" applyAlignment="1">
      <alignment horizontal="center" vertical="center" wrapText="1"/>
    </xf>
    <xf numFmtId="0" fontId="19" fillId="0" borderId="43" xfId="0" applyFont="1" applyBorder="1" applyAlignment="1">
      <alignment horizontal="center"/>
    </xf>
    <xf numFmtId="0" fontId="54" fillId="0" borderId="46" xfId="0" applyFont="1" applyBorder="1" applyAlignment="1">
      <alignment horizontal="center" vertical="center" wrapText="1"/>
    </xf>
    <xf numFmtId="0" fontId="54" fillId="0" borderId="12" xfId="0" applyFont="1" applyBorder="1" applyAlignment="1">
      <alignment horizontal="center" vertical="center" wrapText="1"/>
    </xf>
    <xf numFmtId="0" fontId="27" fillId="0" borderId="26" xfId="2" applyFont="1" applyBorder="1" applyAlignment="1">
      <alignment horizontal="center" vertical="center"/>
    </xf>
    <xf numFmtId="0" fontId="27" fillId="0" borderId="28" xfId="2" applyFont="1" applyBorder="1" applyAlignment="1">
      <alignment horizontal="center" vertical="center"/>
    </xf>
    <xf numFmtId="0" fontId="27" fillId="0" borderId="29" xfId="2" applyFont="1" applyBorder="1" applyAlignment="1">
      <alignment horizontal="center" vertical="center"/>
    </xf>
    <xf numFmtId="0" fontId="27" fillId="0" borderId="31" xfId="2" applyFont="1" applyBorder="1" applyAlignment="1">
      <alignment horizontal="center" vertical="center"/>
    </xf>
    <xf numFmtId="0" fontId="32" fillId="34" borderId="42" xfId="0" applyFont="1" applyFill="1" applyBorder="1" applyAlignment="1">
      <alignment horizontal="center" vertical="center" wrapText="1"/>
    </xf>
    <xf numFmtId="0" fontId="32" fillId="34" borderId="43" xfId="0" applyFont="1" applyFill="1" applyBorder="1" applyAlignment="1">
      <alignment horizontal="center" vertical="center" wrapText="1"/>
    </xf>
    <xf numFmtId="0" fontId="32" fillId="34" borderId="44" xfId="0" applyFont="1" applyFill="1" applyBorder="1" applyAlignment="1">
      <alignment horizontal="center" vertical="center" wrapText="1"/>
    </xf>
    <xf numFmtId="0" fontId="32" fillId="0" borderId="37" xfId="2" applyFont="1" applyBorder="1" applyAlignment="1">
      <alignment horizontal="center" vertical="center"/>
    </xf>
    <xf numFmtId="0" fontId="32" fillId="0" borderId="44" xfId="2" applyFont="1" applyBorder="1" applyAlignment="1">
      <alignment horizontal="center" vertical="center"/>
    </xf>
    <xf numFmtId="0" fontId="32" fillId="0" borderId="43" xfId="2" applyFont="1" applyBorder="1" applyAlignment="1">
      <alignment horizontal="center" vertical="center"/>
    </xf>
    <xf numFmtId="0" fontId="27" fillId="0" borderId="13" xfId="2" applyFont="1" applyBorder="1" applyAlignment="1">
      <alignment horizontal="center" vertical="center"/>
    </xf>
    <xf numFmtId="0" fontId="32" fillId="0" borderId="18" xfId="2" applyFont="1" applyBorder="1" applyAlignment="1">
      <alignment horizontal="center" vertical="center" wrapText="1"/>
    </xf>
    <xf numFmtId="0" fontId="32" fillId="0" borderId="45" xfId="2" applyFont="1" applyBorder="1" applyAlignment="1">
      <alignment horizontal="center" vertical="center" wrapText="1"/>
    </xf>
    <xf numFmtId="0" fontId="32" fillId="0" borderId="15" xfId="2" applyFont="1" applyBorder="1" applyAlignment="1">
      <alignment horizontal="center" vertical="center" wrapText="1"/>
    </xf>
    <xf numFmtId="0" fontId="32" fillId="0" borderId="10" xfId="2" applyFont="1" applyBorder="1" applyAlignment="1">
      <alignment horizontal="center" vertical="center" wrapText="1"/>
    </xf>
    <xf numFmtId="0" fontId="32" fillId="0" borderId="37" xfId="2" applyFont="1" applyBorder="1" applyAlignment="1">
      <alignment horizontal="center" vertical="center" wrapText="1"/>
    </xf>
    <xf numFmtId="0" fontId="32" fillId="0" borderId="39" xfId="2" applyFont="1" applyBorder="1" applyAlignment="1">
      <alignment horizontal="center" vertical="center" wrapText="1"/>
    </xf>
    <xf numFmtId="0" fontId="27" fillId="0" borderId="26" xfId="2" applyFont="1" applyBorder="1" applyAlignment="1">
      <alignment horizontal="center" vertical="center" wrapText="1"/>
    </xf>
    <xf numFmtId="0" fontId="27" fillId="0" borderId="28" xfId="2" applyFont="1" applyBorder="1" applyAlignment="1">
      <alignment horizontal="center" vertical="center" wrapText="1"/>
    </xf>
    <xf numFmtId="0" fontId="27" fillId="0" borderId="29" xfId="2" applyFont="1" applyBorder="1" applyAlignment="1">
      <alignment horizontal="center" vertical="center" wrapText="1"/>
    </xf>
    <xf numFmtId="0" fontId="27" fillId="0" borderId="31" xfId="2" applyFont="1" applyBorder="1" applyAlignment="1">
      <alignment horizontal="center" vertical="center" wrapText="1"/>
    </xf>
    <xf numFmtId="0" fontId="27" fillId="0" borderId="21" xfId="2" applyFont="1" applyBorder="1" applyAlignment="1">
      <alignment horizontal="center" vertical="center"/>
    </xf>
    <xf numFmtId="0" fontId="27" fillId="0" borderId="22" xfId="2" applyFont="1" applyBorder="1" applyAlignment="1">
      <alignment horizontal="center" vertical="center"/>
    </xf>
    <xf numFmtId="0" fontId="59" fillId="0" borderId="46" xfId="0" applyFont="1" applyBorder="1" applyAlignment="1">
      <alignment horizontal="center" vertical="center" wrapText="1"/>
    </xf>
    <xf numFmtId="0" fontId="59" fillId="0" borderId="12" xfId="0" applyFont="1" applyBorder="1" applyAlignment="1">
      <alignment horizontal="center" vertical="center" wrapText="1"/>
    </xf>
    <xf numFmtId="0" fontId="59" fillId="0" borderId="57" xfId="0" applyFont="1" applyBorder="1" applyAlignment="1">
      <alignment horizontal="center" vertical="center" wrapText="1"/>
    </xf>
    <xf numFmtId="0" fontId="59" fillId="0" borderId="35" xfId="0" applyFont="1" applyBorder="1" applyAlignment="1">
      <alignment horizontal="center" vertical="center" wrapText="1"/>
    </xf>
    <xf numFmtId="0" fontId="71" fillId="0" borderId="58" xfId="0" applyFont="1" applyBorder="1" applyAlignment="1">
      <alignment horizontal="center"/>
    </xf>
    <xf numFmtId="0" fontId="71" fillId="0" borderId="62" xfId="0" applyFont="1" applyBorder="1" applyAlignment="1">
      <alignment horizontal="center"/>
    </xf>
    <xf numFmtId="0" fontId="71" fillId="0" borderId="52" xfId="0" applyFont="1" applyBorder="1" applyAlignment="1">
      <alignment horizontal="center"/>
    </xf>
    <xf numFmtId="0" fontId="71" fillId="0" borderId="64" xfId="0" applyFont="1" applyBorder="1" applyAlignment="1">
      <alignment horizontal="center"/>
    </xf>
    <xf numFmtId="0" fontId="64" fillId="0" borderId="58" xfId="0" applyFont="1" applyBorder="1" applyAlignment="1">
      <alignment horizontal="center"/>
    </xf>
    <xf numFmtId="0" fontId="64" fillId="0" borderId="62" xfId="0" applyFont="1" applyBorder="1" applyAlignment="1">
      <alignment horizontal="center"/>
    </xf>
    <xf numFmtId="0" fontId="64" fillId="0" borderId="64" xfId="0" applyFont="1" applyBorder="1" applyAlignment="1">
      <alignment horizontal="center"/>
    </xf>
    <xf numFmtId="4" fontId="71" fillId="0" borderId="0" xfId="0" applyNumberFormat="1" applyFont="1" applyAlignment="1">
      <alignment horizontal="center"/>
    </xf>
    <xf numFmtId="0" fontId="71" fillId="0" borderId="0" xfId="0" applyFont="1" applyAlignment="1">
      <alignment horizontal="center"/>
    </xf>
    <xf numFmtId="0" fontId="71" fillId="0" borderId="59" xfId="0" applyFont="1" applyBorder="1" applyAlignment="1">
      <alignment horizontal="center"/>
    </xf>
    <xf numFmtId="0" fontId="71" fillId="0" borderId="60" xfId="0" applyFont="1" applyBorder="1" applyAlignment="1">
      <alignment horizontal="center"/>
    </xf>
    <xf numFmtId="0" fontId="71" fillId="0" borderId="61" xfId="0" applyFont="1" applyBorder="1" applyAlignment="1">
      <alignment horizontal="center"/>
    </xf>
    <xf numFmtId="0" fontId="70" fillId="0" borderId="58" xfId="0" applyFont="1" applyBorder="1" applyAlignment="1">
      <alignment horizontal="center"/>
    </xf>
    <xf numFmtId="0" fontId="70" fillId="0" borderId="62" xfId="0" applyFont="1" applyBorder="1" applyAlignment="1">
      <alignment horizontal="center"/>
    </xf>
    <xf numFmtId="0" fontId="70" fillId="0" borderId="64" xfId="0" applyFont="1" applyBorder="1" applyAlignment="1">
      <alignment horizontal="center"/>
    </xf>
    <xf numFmtId="0" fontId="70" fillId="0" borderId="0" xfId="0" applyFont="1" applyAlignment="1">
      <alignment horizontal="center"/>
    </xf>
    <xf numFmtId="0" fontId="70" fillId="0" borderId="52" xfId="0" applyFont="1" applyBorder="1" applyAlignment="1">
      <alignment horizontal="center"/>
    </xf>
    <xf numFmtId="0" fontId="70" fillId="0" borderId="59" xfId="0" applyFont="1" applyBorder="1" applyAlignment="1">
      <alignment horizontal="center"/>
    </xf>
    <xf numFmtId="0" fontId="70" fillId="0" borderId="60" xfId="0" applyFont="1" applyBorder="1" applyAlignment="1">
      <alignment horizontal="center"/>
    </xf>
    <xf numFmtId="0" fontId="70" fillId="0" borderId="61" xfId="0" applyFont="1" applyBorder="1" applyAlignment="1">
      <alignment horizontal="center"/>
    </xf>
    <xf numFmtId="4" fontId="70" fillId="0" borderId="0" xfId="0" applyNumberFormat="1" applyFont="1" applyAlignment="1">
      <alignment horizontal="center"/>
    </xf>
    <xf numFmtId="0" fontId="0" fillId="0" borderId="0" xfId="0" applyFont="1"/>
    <xf numFmtId="0" fontId="0" fillId="0" borderId="0" xfId="0" applyFont="1" applyFill="1"/>
  </cellXfs>
  <cellStyles count="45">
    <cellStyle name="20 % - Accent1 2" xfId="20" xr:uid="{00000000-0005-0000-0000-000000000000}"/>
    <cellStyle name="20 % - Accent2 2" xfId="24" xr:uid="{00000000-0005-0000-0000-000001000000}"/>
    <cellStyle name="20 % - Accent3 2" xfId="28" xr:uid="{00000000-0005-0000-0000-000002000000}"/>
    <cellStyle name="20 % - Accent4 2" xfId="32" xr:uid="{00000000-0005-0000-0000-000003000000}"/>
    <cellStyle name="20 % - Accent5 2" xfId="36" xr:uid="{00000000-0005-0000-0000-000004000000}"/>
    <cellStyle name="20 % - Accent6 2" xfId="40" xr:uid="{00000000-0005-0000-0000-000005000000}"/>
    <cellStyle name="40 % - Accent1 2" xfId="21" xr:uid="{00000000-0005-0000-0000-000006000000}"/>
    <cellStyle name="40 % - Accent2 2" xfId="25" xr:uid="{00000000-0005-0000-0000-000007000000}"/>
    <cellStyle name="40 % - Accent3 2" xfId="29" xr:uid="{00000000-0005-0000-0000-000008000000}"/>
    <cellStyle name="40 % - Accent4 2" xfId="33" xr:uid="{00000000-0005-0000-0000-000009000000}"/>
    <cellStyle name="40 % - Accent5 2" xfId="37" xr:uid="{00000000-0005-0000-0000-00000A000000}"/>
    <cellStyle name="40 % - Accent6 2" xfId="41" xr:uid="{00000000-0005-0000-0000-00000B000000}"/>
    <cellStyle name="60 % - Accent1 2" xfId="22" xr:uid="{00000000-0005-0000-0000-00000C000000}"/>
    <cellStyle name="60 % - Accent2 2" xfId="26" xr:uid="{00000000-0005-0000-0000-00000D000000}"/>
    <cellStyle name="60 % - Accent3 2" xfId="30" xr:uid="{00000000-0005-0000-0000-00000E000000}"/>
    <cellStyle name="60 % - Accent4 2" xfId="34" xr:uid="{00000000-0005-0000-0000-00000F000000}"/>
    <cellStyle name="60 % - Accent5 2" xfId="38" xr:uid="{00000000-0005-0000-0000-000010000000}"/>
    <cellStyle name="60 % - Accent6 2" xfId="42" xr:uid="{00000000-0005-0000-0000-000011000000}"/>
    <cellStyle name="Accent1 2" xfId="19" xr:uid="{00000000-0005-0000-0000-000012000000}"/>
    <cellStyle name="Accent2 2" xfId="23" xr:uid="{00000000-0005-0000-0000-000013000000}"/>
    <cellStyle name="Accent3 2" xfId="27" xr:uid="{00000000-0005-0000-0000-000014000000}"/>
    <cellStyle name="Accent4 2" xfId="31" xr:uid="{00000000-0005-0000-0000-000015000000}"/>
    <cellStyle name="Accent5 2" xfId="35" xr:uid="{00000000-0005-0000-0000-000016000000}"/>
    <cellStyle name="Accent6 2" xfId="39" xr:uid="{00000000-0005-0000-0000-000017000000}"/>
    <cellStyle name="Avertissement 2" xfId="15" xr:uid="{00000000-0005-0000-0000-000018000000}"/>
    <cellStyle name="Calcul 2" xfId="12" xr:uid="{00000000-0005-0000-0000-000019000000}"/>
    <cellStyle name="Cellule liée 2" xfId="13" xr:uid="{00000000-0005-0000-0000-00001A000000}"/>
    <cellStyle name="Commentaire 2" xfId="16" xr:uid="{00000000-0005-0000-0000-00001B000000}"/>
    <cellStyle name="Entrée 2" xfId="10" xr:uid="{00000000-0005-0000-0000-00001C000000}"/>
    <cellStyle name="Insatisfaisant 2" xfId="8" xr:uid="{00000000-0005-0000-0000-00001E000000}"/>
    <cellStyle name="Lien hypertexte" xfId="44" builtinId="8"/>
    <cellStyle name="Neutre 2" xfId="9" xr:uid="{00000000-0005-0000-0000-00001F000000}"/>
    <cellStyle name="Normal" xfId="0" builtinId="0"/>
    <cellStyle name="Normal 2" xfId="2" xr:uid="{00000000-0005-0000-0000-000021000000}"/>
    <cellStyle name="Normal 3" xfId="43" xr:uid="{00000000-0005-0000-0000-000022000000}"/>
    <cellStyle name="Satisfaisant 2" xfId="7" xr:uid="{00000000-0005-0000-0000-000023000000}"/>
    <cellStyle name="Sortie 2" xfId="11" xr:uid="{00000000-0005-0000-0000-000024000000}"/>
    <cellStyle name="Texte explicatif 2" xfId="17" xr:uid="{00000000-0005-0000-0000-000025000000}"/>
    <cellStyle name="Titre" xfId="1" builtinId="15" customBuiltin="1"/>
    <cellStyle name="Titre 1 2" xfId="3" xr:uid="{00000000-0005-0000-0000-000027000000}"/>
    <cellStyle name="Titre 2 2" xfId="4" xr:uid="{00000000-0005-0000-0000-000028000000}"/>
    <cellStyle name="Titre 3 2" xfId="5" xr:uid="{00000000-0005-0000-0000-000029000000}"/>
    <cellStyle name="Titre 4 2" xfId="6" xr:uid="{00000000-0005-0000-0000-00002A000000}"/>
    <cellStyle name="Total 2" xfId="18" xr:uid="{00000000-0005-0000-0000-00002B000000}"/>
    <cellStyle name="Vérification 2" xfId="14" xr:uid="{00000000-0005-0000-0000-00002C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persons/person.xml><?xml version="1.0" encoding="utf-8"?>
<personList xmlns="http://schemas.microsoft.com/office/spreadsheetml/2018/threadedcomments" xmlns:x="http://schemas.openxmlformats.org/spreadsheetml/2006/main">
  <person displayName="Sandra Descombes" id="{3747E6E3-0DCB-4109-9C71-19EFFBCBA1E6}" userId="S::Sandra.Descombes@creg.be::81efa681-1a94-44ad-bc85-8e4cd6006f10" providerId="AD"/>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AJ3" dT="2023-11-07T14:10:18.59" personId="{3747E6E3-0DCB-4109-9C71-19EFFBCBA1E6}" id="{F4DB73C2-540F-4EC7-8DFD-F304FA27A3F1}">
    <text>BRU : terme en €/kW/an pour BT_P. En Flandre depuis 2023 : en €/kW/an pour BT_P et en €/an (fixe) pour BT_NP. WAL : terme en €/kW/an pour BT_P.</text>
  </threadedComment>
</ThreadedComments>
</file>

<file path=xl/threadedComments/threadedComment2.xml><?xml version="1.0" encoding="utf-8"?>
<ThreadedComments xmlns="http://schemas.microsoft.com/office/spreadsheetml/2018/threadedcomments" xmlns:x="http://schemas.openxmlformats.org/spreadsheetml/2006/main">
  <threadedComment ref="AJ3" dT="2023-11-07T14:10:18.59" personId="{3747E6E3-0DCB-4109-9C71-19EFFBCBA1E6}" id="{305E890B-1465-478D-800C-671EB0F0EAEB}">
    <text>BRU : terme en €/kW/an pour BT_P. En Flandre depuis 2023 : en €/kW/an pour BT_P et en €/an (fixe) pour BT_NP. WAL : terme en €/kW/an pour BT_P.</text>
  </threadedComment>
</ThreadedComments>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creg.be/en/privacy-policy" TargetMode="External"/><Relationship Id="rId1" Type="http://schemas.openxmlformats.org/officeDocument/2006/relationships/hyperlink" Target="mailto:soctar@creg.be"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microsoft.com/office/2017/10/relationships/threadedComment" Target="../threadedComments/threadedComment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 Id="rId4" Type="http://schemas.microsoft.com/office/2017/10/relationships/threadedComment" Target="../threadedComments/threadedComment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30"/>
  <sheetViews>
    <sheetView workbookViewId="0">
      <selection activeCell="B3" sqref="B3"/>
    </sheetView>
  </sheetViews>
  <sheetFormatPr baseColWidth="10" defaultColWidth="11.453125" defaultRowHeight="14.5" x14ac:dyDescent="0.35"/>
  <cols>
    <col min="1" max="1" width="23.1796875" customWidth="1"/>
    <col min="2" max="2" width="67.54296875" customWidth="1"/>
  </cols>
  <sheetData>
    <row r="1" spans="1:19" ht="18.5" x14ac:dyDescent="0.45">
      <c r="A1" s="52" t="s">
        <v>117</v>
      </c>
      <c r="B1" s="52" t="s">
        <v>233</v>
      </c>
    </row>
    <row r="2" spans="1:19" ht="15" thickBot="1" x14ac:dyDescent="0.4">
      <c r="A2" s="40"/>
      <c r="B2" s="40"/>
    </row>
    <row r="3" spans="1:19" ht="30" customHeight="1" thickBot="1" x14ac:dyDescent="0.4">
      <c r="A3" s="41" t="s">
        <v>115</v>
      </c>
      <c r="B3" s="42"/>
      <c r="C3" s="43"/>
      <c r="D3" s="43"/>
      <c r="E3" s="43"/>
      <c r="F3" s="43"/>
      <c r="G3" s="43"/>
      <c r="H3" s="43"/>
      <c r="I3" s="43"/>
      <c r="J3" s="43"/>
      <c r="K3" s="43"/>
      <c r="L3" s="43"/>
      <c r="M3" s="43"/>
      <c r="N3" s="43"/>
      <c r="O3" s="43"/>
      <c r="P3" s="43"/>
      <c r="Q3" s="43"/>
      <c r="R3" s="43"/>
      <c r="S3" s="43"/>
    </row>
    <row r="4" spans="1:19" ht="30" customHeight="1" thickBot="1" x14ac:dyDescent="0.4">
      <c r="A4" s="44" t="s">
        <v>116</v>
      </c>
      <c r="B4" s="45"/>
    </row>
    <row r="5" spans="1:19" ht="30" customHeight="1" thickBot="1" x14ac:dyDescent="0.4">
      <c r="A5" s="44" t="s">
        <v>117</v>
      </c>
      <c r="B5" s="45"/>
    </row>
    <row r="6" spans="1:19" ht="30" customHeight="1" thickBot="1" x14ac:dyDescent="0.4">
      <c r="A6" s="44" t="s">
        <v>118</v>
      </c>
      <c r="B6" s="45"/>
    </row>
    <row r="7" spans="1:19" ht="30" customHeight="1" thickBot="1" x14ac:dyDescent="0.4">
      <c r="A7" s="44" t="s">
        <v>119</v>
      </c>
      <c r="B7" s="45"/>
    </row>
    <row r="8" spans="1:19" x14ac:dyDescent="0.35">
      <c r="A8" s="46"/>
    </row>
    <row r="9" spans="1:19" x14ac:dyDescent="0.35">
      <c r="A9" s="47" t="s">
        <v>120</v>
      </c>
      <c r="B9" t="s">
        <v>121</v>
      </c>
    </row>
    <row r="10" spans="1:19" x14ac:dyDescent="0.35">
      <c r="A10" s="46"/>
      <c r="B10" t="s">
        <v>129</v>
      </c>
    </row>
    <row r="11" spans="1:19" x14ac:dyDescent="0.35">
      <c r="A11" s="46"/>
      <c r="B11" s="48" t="s">
        <v>165</v>
      </c>
    </row>
    <row r="12" spans="1:19" x14ac:dyDescent="0.35">
      <c r="A12" s="46"/>
      <c r="B12" s="49" t="s">
        <v>174</v>
      </c>
    </row>
    <row r="13" spans="1:19" x14ac:dyDescent="0.35">
      <c r="A13" s="46"/>
      <c r="B13" t="s">
        <v>122</v>
      </c>
    </row>
    <row r="14" spans="1:19" x14ac:dyDescent="0.35">
      <c r="A14" s="46"/>
      <c r="B14" t="s">
        <v>123</v>
      </c>
    </row>
    <row r="15" spans="1:19" x14ac:dyDescent="0.35">
      <c r="A15" s="46"/>
      <c r="B15" t="s">
        <v>124</v>
      </c>
    </row>
    <row r="16" spans="1:19" x14ac:dyDescent="0.35">
      <c r="A16" s="46"/>
    </row>
    <row r="17" spans="1:3" x14ac:dyDescent="0.35">
      <c r="A17" s="47" t="s">
        <v>125</v>
      </c>
      <c r="B17" s="126">
        <v>45382</v>
      </c>
    </row>
    <row r="18" spans="1:3" x14ac:dyDescent="0.35">
      <c r="A18" s="46"/>
    </row>
    <row r="19" spans="1:3" ht="15" customHeight="1" x14ac:dyDescent="0.35">
      <c r="A19" s="47" t="s">
        <v>126</v>
      </c>
      <c r="B19" s="203" t="s">
        <v>128</v>
      </c>
      <c r="C19" s="50"/>
    </row>
    <row r="20" spans="1:3" ht="45.75" customHeight="1" x14ac:dyDescent="0.35">
      <c r="B20" s="203"/>
      <c r="C20" s="50"/>
    </row>
    <row r="21" spans="1:3" x14ac:dyDescent="0.35">
      <c r="B21" s="51" t="s">
        <v>127</v>
      </c>
    </row>
    <row r="22" spans="1:3" x14ac:dyDescent="0.35">
      <c r="A22" s="46"/>
    </row>
    <row r="23" spans="1:3" x14ac:dyDescent="0.35">
      <c r="A23" s="46"/>
    </row>
    <row r="24" spans="1:3" x14ac:dyDescent="0.35">
      <c r="A24" s="46"/>
    </row>
    <row r="25" spans="1:3" x14ac:dyDescent="0.35">
      <c r="A25" s="46"/>
    </row>
    <row r="26" spans="1:3" x14ac:dyDescent="0.35">
      <c r="A26" s="46"/>
    </row>
    <row r="27" spans="1:3" x14ac:dyDescent="0.35">
      <c r="A27" s="46"/>
    </row>
    <row r="28" spans="1:3" x14ac:dyDescent="0.35">
      <c r="A28" s="46"/>
    </row>
    <row r="29" spans="1:3" x14ac:dyDescent="0.35">
      <c r="A29" s="46"/>
    </row>
    <row r="30" spans="1:3" x14ac:dyDescent="0.35">
      <c r="A30" s="46"/>
    </row>
  </sheetData>
  <mergeCells count="1">
    <mergeCell ref="B19:B20"/>
  </mergeCells>
  <hyperlinks>
    <hyperlink ref="B11" r:id="rId1" xr:uid="{00000000-0004-0000-0000-000000000000}"/>
    <hyperlink ref="B21" r:id="rId2" xr:uid="{00000000-0004-0000-0000-000001000000}"/>
  </hyperlinks>
  <pageMargins left="0.7" right="0.7" top="0.75" bottom="0.75" header="0.3" footer="0.3"/>
  <pageSetup paperSize="9" orientation="landscape"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F0"/>
  </sheetPr>
  <dimension ref="A1:U8"/>
  <sheetViews>
    <sheetView zoomScaleNormal="100" workbookViewId="0">
      <selection activeCell="U4" sqref="U4"/>
    </sheetView>
  </sheetViews>
  <sheetFormatPr baseColWidth="10" defaultColWidth="11.453125" defaultRowHeight="14.5" x14ac:dyDescent="0.35"/>
  <cols>
    <col min="1" max="1" width="11.81640625" style="19" customWidth="1"/>
    <col min="2" max="4" width="11.453125" style="19"/>
    <col min="5" max="5" width="20.81640625" style="19" customWidth="1"/>
    <col min="6" max="11" width="11.453125" style="19"/>
    <col min="12" max="15" width="10.81640625" style="19" customWidth="1"/>
    <col min="16" max="16" width="11.81640625" style="19" customWidth="1"/>
    <col min="17" max="18" width="10.81640625" style="19" customWidth="1"/>
    <col min="19" max="16384" width="11.453125" style="19"/>
  </cols>
  <sheetData>
    <row r="1" spans="1:21" s="27" customFormat="1" ht="52.5" customHeight="1" x14ac:dyDescent="0.35">
      <c r="A1" s="204" t="s">
        <v>11</v>
      </c>
      <c r="B1" s="207" t="s">
        <v>0</v>
      </c>
      <c r="C1" s="216" t="s">
        <v>13</v>
      </c>
      <c r="D1" s="217"/>
      <c r="E1" s="216" t="s">
        <v>43</v>
      </c>
      <c r="F1" s="220"/>
      <c r="G1" s="220"/>
      <c r="H1" s="220"/>
      <c r="I1" s="217"/>
      <c r="J1" s="207" t="s">
        <v>21</v>
      </c>
      <c r="K1" s="207" t="s">
        <v>22</v>
      </c>
      <c r="L1" s="264" t="s">
        <v>10</v>
      </c>
      <c r="M1" s="264"/>
      <c r="N1" s="264"/>
      <c r="O1" s="264"/>
      <c r="P1" s="265"/>
      <c r="Q1" s="266"/>
      <c r="R1" s="239" t="s">
        <v>72</v>
      </c>
      <c r="S1" s="239" t="s">
        <v>73</v>
      </c>
      <c r="T1" s="253" t="s">
        <v>42</v>
      </c>
      <c r="U1" s="254"/>
    </row>
    <row r="2" spans="1:21" s="3" customFormat="1" ht="39" customHeight="1" x14ac:dyDescent="0.35">
      <c r="A2" s="205"/>
      <c r="B2" s="208"/>
      <c r="C2" s="218"/>
      <c r="D2" s="219"/>
      <c r="E2" s="218"/>
      <c r="F2" s="221"/>
      <c r="G2" s="221"/>
      <c r="H2" s="221"/>
      <c r="I2" s="219"/>
      <c r="J2" s="208"/>
      <c r="K2" s="208"/>
      <c r="L2" s="267"/>
      <c r="M2" s="267"/>
      <c r="N2" s="267"/>
      <c r="O2" s="267"/>
      <c r="P2" s="268"/>
      <c r="Q2" s="269"/>
      <c r="R2" s="240"/>
      <c r="S2" s="240"/>
      <c r="T2" s="255"/>
      <c r="U2" s="256"/>
    </row>
    <row r="3" spans="1:21" s="3" customFormat="1" ht="52.5" thickBot="1" x14ac:dyDescent="0.4">
      <c r="A3" s="206"/>
      <c r="B3" s="209"/>
      <c r="C3" s="10" t="s">
        <v>14</v>
      </c>
      <c r="D3" s="10" t="s">
        <v>15</v>
      </c>
      <c r="E3" s="10" t="s">
        <v>16</v>
      </c>
      <c r="F3" s="10" t="s">
        <v>17</v>
      </c>
      <c r="G3" s="10" t="s">
        <v>18</v>
      </c>
      <c r="H3" s="10" t="s">
        <v>19</v>
      </c>
      <c r="I3" s="10" t="s">
        <v>20</v>
      </c>
      <c r="J3" s="209"/>
      <c r="K3" s="209"/>
      <c r="L3" s="11" t="s">
        <v>25</v>
      </c>
      <c r="M3" s="11" t="s">
        <v>46</v>
      </c>
      <c r="N3" s="11" t="s">
        <v>26</v>
      </c>
      <c r="O3" s="11" t="s">
        <v>27</v>
      </c>
      <c r="P3" s="12" t="s">
        <v>98</v>
      </c>
      <c r="Q3" s="4" t="s">
        <v>29</v>
      </c>
      <c r="R3" s="28" t="s">
        <v>71</v>
      </c>
      <c r="S3" s="14" t="s">
        <v>71</v>
      </c>
      <c r="T3" s="29" t="s">
        <v>2</v>
      </c>
      <c r="U3" s="30" t="s">
        <v>40</v>
      </c>
    </row>
    <row r="4" spans="1:21" ht="27" customHeight="1" x14ac:dyDescent="0.35">
      <c r="J4" s="5" t="s">
        <v>8</v>
      </c>
      <c r="Q4" s="5" t="s">
        <v>5</v>
      </c>
      <c r="T4" s="19" t="e">
        <f>(U4/O4)*100</f>
        <v>#DIV/0!</v>
      </c>
      <c r="U4" s="1">
        <f>S4-R4</f>
        <v>0</v>
      </c>
    </row>
    <row r="5" spans="1:21" ht="27" customHeight="1" x14ac:dyDescent="0.35">
      <c r="J5" s="5" t="s">
        <v>9</v>
      </c>
      <c r="Q5" s="5" t="s">
        <v>6</v>
      </c>
    </row>
    <row r="6" spans="1:21" ht="27" customHeight="1" x14ac:dyDescent="0.35">
      <c r="J6" s="5" t="s">
        <v>100</v>
      </c>
      <c r="Q6" s="5" t="s">
        <v>58</v>
      </c>
    </row>
    <row r="7" spans="1:21" ht="27" customHeight="1" x14ac:dyDescent="0.35">
      <c r="Q7" s="5" t="s">
        <v>44</v>
      </c>
    </row>
    <row r="8" spans="1:21" ht="27" customHeight="1" x14ac:dyDescent="0.35">
      <c r="Q8" s="5" t="s">
        <v>45</v>
      </c>
    </row>
  </sheetData>
  <mergeCells count="10">
    <mergeCell ref="L1:Q2"/>
    <mergeCell ref="R1:R2"/>
    <mergeCell ref="S1:S2"/>
    <mergeCell ref="T1:U2"/>
    <mergeCell ref="A1:A3"/>
    <mergeCell ref="B1:B3"/>
    <mergeCell ref="C1:D2"/>
    <mergeCell ref="E1:I2"/>
    <mergeCell ref="J1:J3"/>
    <mergeCell ref="K1:K3"/>
  </mergeCells>
  <pageMargins left="0.70866141732283472" right="0.70866141732283472" top="0.74803149606299213" bottom="0.74803149606299213" header="0.31496062992125984" footer="0.31496062992125984"/>
  <pageSetup paperSize="9" scale="53"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70D90C-40D1-4746-AA8C-E027C268BB6A}">
  <sheetPr>
    <tabColor rgb="FF00B0F0"/>
    <pageSetUpPr fitToPage="1"/>
  </sheetPr>
  <dimension ref="A1:Q27"/>
  <sheetViews>
    <sheetView zoomScaleNormal="100" workbookViewId="0">
      <selection activeCell="B26" sqref="B26"/>
    </sheetView>
  </sheetViews>
  <sheetFormatPr baseColWidth="10" defaultColWidth="11.453125" defaultRowHeight="14.5" x14ac:dyDescent="0.35"/>
  <cols>
    <col min="1" max="1" width="50.81640625" style="19" customWidth="1"/>
    <col min="2" max="15" width="15.6328125" style="19" customWidth="1"/>
    <col min="16" max="16" width="21.81640625" style="19" customWidth="1"/>
    <col min="17" max="17" width="21.90625" style="19" bestFit="1" customWidth="1"/>
    <col min="18" max="16384" width="11.453125" style="19"/>
  </cols>
  <sheetData>
    <row r="1" spans="1:17" ht="29" x14ac:dyDescent="0.35">
      <c r="A1" s="56" t="s">
        <v>135</v>
      </c>
      <c r="B1" s="54">
        <f>Contact!B3</f>
        <v>0</v>
      </c>
      <c r="C1" s="65">
        <v>2023</v>
      </c>
      <c r="D1" s="55"/>
    </row>
    <row r="2" spans="1:17" x14ac:dyDescent="0.35">
      <c r="A2" s="1"/>
      <c r="B2" s="1"/>
      <c r="C2" s="1"/>
    </row>
    <row r="3" spans="1:17" x14ac:dyDescent="0.35">
      <c r="A3" s="1"/>
      <c r="B3" s="245" t="s">
        <v>53</v>
      </c>
      <c r="C3" s="250"/>
      <c r="D3" s="246"/>
      <c r="E3" s="241" t="s">
        <v>133</v>
      </c>
      <c r="F3" s="241" t="s">
        <v>132</v>
      </c>
      <c r="G3" s="245" t="s">
        <v>178</v>
      </c>
      <c r="H3" s="250"/>
      <c r="I3" s="246"/>
      <c r="J3" s="251" t="s">
        <v>134</v>
      </c>
      <c r="K3" s="245" t="s">
        <v>179</v>
      </c>
      <c r="L3" s="250"/>
      <c r="M3" s="246"/>
      <c r="N3" s="276" t="s">
        <v>180</v>
      </c>
      <c r="O3" s="278" t="s">
        <v>181</v>
      </c>
      <c r="P3" s="245" t="s">
        <v>189</v>
      </c>
      <c r="Q3" s="246"/>
    </row>
    <row r="4" spans="1:17" ht="48" x14ac:dyDescent="0.35">
      <c r="A4" s="125" t="s">
        <v>187</v>
      </c>
      <c r="B4" s="128" t="s">
        <v>62</v>
      </c>
      <c r="C4" s="146" t="s">
        <v>207</v>
      </c>
      <c r="D4" s="146" t="s">
        <v>208</v>
      </c>
      <c r="E4" s="242"/>
      <c r="F4" s="242"/>
      <c r="G4" s="128" t="s">
        <v>62</v>
      </c>
      <c r="H4" s="146" t="str">
        <f>C4</f>
        <v>HTVA / BTW excl. 21 %</v>
      </c>
      <c r="I4" s="146" t="str">
        <f>D4</f>
        <v>HTVA / BTW excl. 6 %</v>
      </c>
      <c r="J4" s="252"/>
      <c r="K4" s="107" t="s">
        <v>54</v>
      </c>
      <c r="L4" s="146" t="str">
        <f>C4</f>
        <v>HTVA / BTW excl. 21 %</v>
      </c>
      <c r="M4" s="146" t="str">
        <f>D4</f>
        <v>HTVA / BTW excl. 6 %</v>
      </c>
      <c r="N4" s="277"/>
      <c r="O4" s="279"/>
      <c r="P4" s="147" t="s">
        <v>188</v>
      </c>
      <c r="Q4" s="147" t="s">
        <v>190</v>
      </c>
    </row>
    <row r="5" spans="1:17" x14ac:dyDescent="0.35">
      <c r="A5" s="185" t="s">
        <v>192</v>
      </c>
      <c r="B5" s="132">
        <f>C5+D5</f>
        <v>0</v>
      </c>
      <c r="C5" s="108"/>
      <c r="D5" s="108"/>
      <c r="E5" s="110"/>
      <c r="F5" s="109" t="e">
        <f>B5/E5</f>
        <v>#DIV/0!</v>
      </c>
      <c r="G5" s="110">
        <f>H5+I5</f>
        <v>0</v>
      </c>
      <c r="H5" s="110"/>
      <c r="I5" s="110"/>
      <c r="J5" s="111" t="e">
        <f>G5/E5*1000</f>
        <v>#DIV/0!</v>
      </c>
      <c r="K5" s="109" t="e">
        <f>B5/G5</f>
        <v>#DIV/0!</v>
      </c>
      <c r="L5" s="109" t="e">
        <f>C5/H5</f>
        <v>#DIV/0!</v>
      </c>
      <c r="M5" s="109" t="e">
        <f>D5/I5</f>
        <v>#DIV/0!</v>
      </c>
      <c r="N5" s="109"/>
      <c r="O5" s="109"/>
      <c r="P5" s="148" t="e">
        <f>N5/G5</f>
        <v>#DIV/0!</v>
      </c>
      <c r="Q5" s="148" t="e">
        <f>O5/G5</f>
        <v>#DIV/0!</v>
      </c>
    </row>
    <row r="6" spans="1:17" x14ac:dyDescent="0.35">
      <c r="A6" s="185" t="s">
        <v>193</v>
      </c>
      <c r="B6" s="132">
        <f t="shared" ref="B6:B9" si="0">C6+D6</f>
        <v>0</v>
      </c>
      <c r="C6" s="108"/>
      <c r="D6" s="108"/>
      <c r="E6" s="110"/>
      <c r="F6" s="109" t="e">
        <f t="shared" ref="F6:F9" si="1">B6/E6</f>
        <v>#DIV/0!</v>
      </c>
      <c r="G6" s="110">
        <f t="shared" ref="G6:G9" si="2">H6+I6</f>
        <v>0</v>
      </c>
      <c r="H6" s="110"/>
      <c r="I6" s="110"/>
      <c r="J6" s="111" t="e">
        <f>G6/E6*1000</f>
        <v>#DIV/0!</v>
      </c>
      <c r="K6" s="109" t="e">
        <f t="shared" ref="K6:M10" si="3">B6/G6</f>
        <v>#DIV/0!</v>
      </c>
      <c r="L6" s="109" t="e">
        <f t="shared" si="3"/>
        <v>#DIV/0!</v>
      </c>
      <c r="M6" s="109" t="e">
        <f t="shared" si="3"/>
        <v>#DIV/0!</v>
      </c>
      <c r="N6" s="109"/>
      <c r="O6" s="109"/>
      <c r="P6" s="148" t="e">
        <f t="shared" ref="P6:P9" si="4">N6/G6</f>
        <v>#DIV/0!</v>
      </c>
      <c r="Q6" s="148" t="e">
        <f t="shared" ref="Q6:Q10" si="5">O6/G6</f>
        <v>#DIV/0!</v>
      </c>
    </row>
    <row r="7" spans="1:17" x14ac:dyDescent="0.35">
      <c r="A7" s="185" t="s">
        <v>194</v>
      </c>
      <c r="B7" s="132">
        <f t="shared" si="0"/>
        <v>0</v>
      </c>
      <c r="C7" s="108"/>
      <c r="D7" s="108"/>
      <c r="E7" s="110"/>
      <c r="F7" s="109" t="e">
        <f t="shared" si="1"/>
        <v>#DIV/0!</v>
      </c>
      <c r="G7" s="110">
        <f t="shared" si="2"/>
        <v>0</v>
      </c>
      <c r="H7" s="110"/>
      <c r="I7" s="110"/>
      <c r="J7" s="111" t="e">
        <f t="shared" ref="J7:J9" si="6">G7/E7*1000</f>
        <v>#DIV/0!</v>
      </c>
      <c r="K7" s="109" t="e">
        <f t="shared" si="3"/>
        <v>#DIV/0!</v>
      </c>
      <c r="L7" s="109" t="e">
        <f t="shared" si="3"/>
        <v>#DIV/0!</v>
      </c>
      <c r="M7" s="109" t="e">
        <f t="shared" si="3"/>
        <v>#DIV/0!</v>
      </c>
      <c r="N7" s="109"/>
      <c r="O7" s="109"/>
      <c r="P7" s="148" t="e">
        <f t="shared" si="4"/>
        <v>#DIV/0!</v>
      </c>
      <c r="Q7" s="148" t="e">
        <f t="shared" si="5"/>
        <v>#DIV/0!</v>
      </c>
    </row>
    <row r="8" spans="1:17" x14ac:dyDescent="0.35">
      <c r="A8" s="108" t="s">
        <v>195</v>
      </c>
      <c r="B8" s="133">
        <f t="shared" si="0"/>
        <v>0</v>
      </c>
      <c r="C8" s="113"/>
      <c r="D8" s="113"/>
      <c r="E8" s="114"/>
      <c r="F8" s="109" t="e">
        <f t="shared" si="1"/>
        <v>#DIV/0!</v>
      </c>
      <c r="G8" s="110">
        <f t="shared" si="2"/>
        <v>0</v>
      </c>
      <c r="H8" s="110"/>
      <c r="I8" s="110"/>
      <c r="J8" s="111" t="e">
        <f t="shared" si="6"/>
        <v>#DIV/0!</v>
      </c>
      <c r="K8" s="109" t="e">
        <f t="shared" si="3"/>
        <v>#DIV/0!</v>
      </c>
      <c r="L8" s="109" t="e">
        <f t="shared" si="3"/>
        <v>#DIV/0!</v>
      </c>
      <c r="M8" s="109" t="e">
        <f t="shared" si="3"/>
        <v>#DIV/0!</v>
      </c>
      <c r="N8" s="109"/>
      <c r="O8" s="109"/>
      <c r="P8" s="148" t="e">
        <f t="shared" si="4"/>
        <v>#DIV/0!</v>
      </c>
      <c r="Q8" s="148" t="e">
        <f t="shared" si="5"/>
        <v>#DIV/0!</v>
      </c>
    </row>
    <row r="9" spans="1:17" ht="15" thickBot="1" x14ac:dyDescent="0.4">
      <c r="A9" s="186" t="s">
        <v>56</v>
      </c>
      <c r="B9" s="134">
        <f t="shared" si="0"/>
        <v>0</v>
      </c>
      <c r="C9" s="115"/>
      <c r="D9" s="115"/>
      <c r="E9" s="117"/>
      <c r="F9" s="116" t="e">
        <f t="shared" si="1"/>
        <v>#DIV/0!</v>
      </c>
      <c r="G9" s="117">
        <f t="shared" si="2"/>
        <v>0</v>
      </c>
      <c r="H9" s="117"/>
      <c r="I9" s="117"/>
      <c r="J9" s="118" t="e">
        <f t="shared" si="6"/>
        <v>#DIV/0!</v>
      </c>
      <c r="K9" s="116" t="e">
        <f t="shared" si="3"/>
        <v>#DIV/0!</v>
      </c>
      <c r="L9" s="116" t="e">
        <f t="shared" si="3"/>
        <v>#DIV/0!</v>
      </c>
      <c r="M9" s="116" t="e">
        <f t="shared" si="3"/>
        <v>#DIV/0!</v>
      </c>
      <c r="N9" s="116"/>
      <c r="O9" s="116"/>
      <c r="P9" s="149" t="e">
        <f t="shared" si="4"/>
        <v>#DIV/0!</v>
      </c>
      <c r="Q9" s="149" t="e">
        <f t="shared" si="5"/>
        <v>#DIV/0!</v>
      </c>
    </row>
    <row r="10" spans="1:17" ht="15" thickTop="1" x14ac:dyDescent="0.35">
      <c r="A10" s="120" t="s">
        <v>62</v>
      </c>
      <c r="B10" s="120">
        <f>SUM(B5:B9)</f>
        <v>0</v>
      </c>
      <c r="C10" s="120">
        <f>SUM(C5:C9)</f>
        <v>0</v>
      </c>
      <c r="D10" s="120">
        <f>SUM(D5:D9)</f>
        <v>0</v>
      </c>
      <c r="E10" s="122">
        <f>SUM(E5:E9)</f>
        <v>0</v>
      </c>
      <c r="F10" s="121" t="e">
        <f>B10/E10</f>
        <v>#DIV/0!</v>
      </c>
      <c r="G10" s="122">
        <f>SUM(G5:G9)</f>
        <v>0</v>
      </c>
      <c r="H10" s="122">
        <f>SUM(H5:H9)</f>
        <v>0</v>
      </c>
      <c r="I10" s="122">
        <f>SUM(I5:I9)</f>
        <v>0</v>
      </c>
      <c r="J10" s="123" t="e">
        <f>G10/E10*1000</f>
        <v>#DIV/0!</v>
      </c>
      <c r="K10" s="121" t="e">
        <f t="shared" si="3"/>
        <v>#DIV/0!</v>
      </c>
      <c r="L10" s="121" t="e">
        <f t="shared" si="3"/>
        <v>#DIV/0!</v>
      </c>
      <c r="M10" s="121" t="e">
        <f t="shared" ref="M10" si="7">I10/D10</f>
        <v>#DIV/0!</v>
      </c>
      <c r="N10" s="121">
        <f>SUM(N5:N9)</f>
        <v>0</v>
      </c>
      <c r="O10" s="121">
        <f>SUM(O5:O9)</f>
        <v>0</v>
      </c>
      <c r="P10" s="150" t="e">
        <f>N10/G10</f>
        <v>#DIV/0!</v>
      </c>
      <c r="Q10" s="150" t="e">
        <f t="shared" si="5"/>
        <v>#DIV/0!</v>
      </c>
    </row>
    <row r="11" spans="1:17" x14ac:dyDescent="0.35">
      <c r="A11" s="1"/>
      <c r="B11" s="1"/>
      <c r="C11" s="1"/>
      <c r="D11" s="1"/>
      <c r="E11" s="1"/>
      <c r="F11" s="1"/>
      <c r="G11" s="1"/>
      <c r="H11" s="1"/>
      <c r="I11" s="1"/>
      <c r="J11" s="1"/>
      <c r="K11" s="1"/>
      <c r="L11" s="1"/>
      <c r="M11" s="1"/>
      <c r="N11" s="1"/>
      <c r="O11" s="1"/>
      <c r="P11" s="1"/>
      <c r="Q11" s="1"/>
    </row>
    <row r="12" spans="1:17" x14ac:dyDescent="0.35">
      <c r="A12" s="1"/>
      <c r="B12" s="247" t="s">
        <v>68</v>
      </c>
      <c r="C12" s="248"/>
      <c r="D12" s="249"/>
      <c r="E12" s="135"/>
      <c r="F12" s="1"/>
      <c r="G12" s="1"/>
      <c r="H12" s="1"/>
      <c r="I12" s="1"/>
      <c r="J12" s="1"/>
      <c r="K12" s="1"/>
      <c r="L12" s="1"/>
      <c r="M12" s="1"/>
      <c r="N12" s="1"/>
      <c r="O12" s="1"/>
      <c r="P12" s="1"/>
      <c r="Q12" s="1"/>
    </row>
    <row r="13" spans="1:17" x14ac:dyDescent="0.35">
      <c r="A13" s="1"/>
      <c r="B13" s="128" t="s">
        <v>62</v>
      </c>
      <c r="C13" s="146" t="s">
        <v>210</v>
      </c>
      <c r="D13" s="146" t="s">
        <v>209</v>
      </c>
      <c r="E13" s="1"/>
      <c r="F13" s="1"/>
      <c r="G13" s="1"/>
      <c r="H13" s="1"/>
      <c r="I13" s="1"/>
      <c r="J13" s="1"/>
      <c r="K13" s="1"/>
      <c r="L13" s="1"/>
      <c r="M13" s="1"/>
      <c r="N13" s="1"/>
      <c r="O13" s="1"/>
      <c r="P13" s="1"/>
      <c r="Q13" s="1"/>
    </row>
    <row r="14" spans="1:17" x14ac:dyDescent="0.35">
      <c r="A14" s="136" t="s">
        <v>62</v>
      </c>
      <c r="B14" s="136">
        <f>C14+D14</f>
        <v>0</v>
      </c>
      <c r="C14" s="136">
        <f>C10*1.21</f>
        <v>0</v>
      </c>
      <c r="D14" s="151">
        <f>D10*1.06</f>
        <v>0</v>
      </c>
    </row>
    <row r="15" spans="1:17" x14ac:dyDescent="0.35">
      <c r="A15" s="1"/>
      <c r="B15" s="1"/>
      <c r="C15" s="1"/>
    </row>
    <row r="16" spans="1:17" x14ac:dyDescent="0.35">
      <c r="A16" s="1"/>
      <c r="B16" s="1"/>
      <c r="C16" s="1"/>
    </row>
    <row r="17" spans="1:8" ht="15.75" customHeight="1" x14ac:dyDescent="0.35">
      <c r="A17" s="1" t="s">
        <v>66</v>
      </c>
      <c r="B17" s="1"/>
      <c r="G17" s="1"/>
      <c r="H17" s="1"/>
    </row>
    <row r="18" spans="1:8" ht="52" x14ac:dyDescent="0.35">
      <c r="A18" s="152" t="s">
        <v>67</v>
      </c>
      <c r="B18" s="128" t="s">
        <v>243</v>
      </c>
      <c r="C18" s="139" t="s">
        <v>244</v>
      </c>
      <c r="D18" s="139" t="s">
        <v>245</v>
      </c>
      <c r="E18" s="139" t="s">
        <v>246</v>
      </c>
      <c r="G18" s="1"/>
      <c r="H18" s="1"/>
    </row>
    <row r="19" spans="1:8" ht="30" customHeight="1" x14ac:dyDescent="0.35">
      <c r="A19" s="8" t="s">
        <v>249</v>
      </c>
      <c r="B19" s="153">
        <f t="shared" ref="B19:B20" si="8">SUM(C19:E19)</f>
        <v>0</v>
      </c>
      <c r="C19" s="154"/>
      <c r="D19" s="154"/>
      <c r="E19" s="154"/>
      <c r="G19" s="1"/>
      <c r="H19" s="1"/>
    </row>
    <row r="20" spans="1:8" ht="30" customHeight="1" x14ac:dyDescent="0.35">
      <c r="A20" s="59" t="s">
        <v>80</v>
      </c>
      <c r="B20" s="153">
        <f t="shared" si="8"/>
        <v>0</v>
      </c>
      <c r="C20" s="154"/>
      <c r="D20" s="154"/>
      <c r="E20" s="154"/>
      <c r="G20" s="1"/>
      <c r="H20" s="1"/>
    </row>
    <row r="21" spans="1:8" ht="30" customHeight="1" x14ac:dyDescent="0.35">
      <c r="A21" s="59" t="s">
        <v>79</v>
      </c>
      <c r="B21" s="24">
        <f>SUM(C21:E21)</f>
        <v>0</v>
      </c>
      <c r="C21" s="62">
        <f t="shared" ref="C21:E21" si="9">C22+C23</f>
        <v>0</v>
      </c>
      <c r="D21" s="62">
        <f t="shared" si="9"/>
        <v>0</v>
      </c>
      <c r="E21" s="62">
        <f t="shared" si="9"/>
        <v>0</v>
      </c>
    </row>
    <row r="22" spans="1:8" x14ac:dyDescent="0.35">
      <c r="A22" s="142" t="s">
        <v>74</v>
      </c>
      <c r="B22" s="155">
        <f>SUM(C22:E22)</f>
        <v>0</v>
      </c>
      <c r="C22" s="156"/>
      <c r="D22" s="156"/>
      <c r="E22" s="156"/>
    </row>
    <row r="23" spans="1:8" x14ac:dyDescent="0.35">
      <c r="A23" s="142" t="s">
        <v>75</v>
      </c>
      <c r="B23" s="155">
        <f>SUM(C23:E23)</f>
        <v>0</v>
      </c>
      <c r="C23" s="156"/>
      <c r="D23" s="156"/>
      <c r="E23" s="156"/>
    </row>
    <row r="24" spans="1:8" ht="30" customHeight="1" x14ac:dyDescent="0.35">
      <c r="A24" s="8" t="s">
        <v>76</v>
      </c>
      <c r="B24" s="25">
        <f t="shared" ref="B24" si="10">SUM(C24:E24)</f>
        <v>0</v>
      </c>
      <c r="C24" s="63"/>
      <c r="D24" s="63"/>
      <c r="E24" s="63"/>
    </row>
    <row r="25" spans="1:8" ht="30" customHeight="1" x14ac:dyDescent="0.35">
      <c r="A25" s="8" t="s">
        <v>77</v>
      </c>
      <c r="B25" s="26">
        <v>0</v>
      </c>
      <c r="C25" s="64" t="e">
        <f>C19/C24</f>
        <v>#DIV/0!</v>
      </c>
      <c r="D25" s="64" t="e">
        <f>D19/D24</f>
        <v>#DIV/0!</v>
      </c>
      <c r="E25" s="64" t="e">
        <f>E19/E24</f>
        <v>#DIV/0!</v>
      </c>
    </row>
    <row r="27" spans="1:8" ht="51" customHeight="1" x14ac:dyDescent="0.35">
      <c r="A27" s="145" t="s">
        <v>78</v>
      </c>
      <c r="B27" s="145"/>
    </row>
  </sheetData>
  <mergeCells count="10">
    <mergeCell ref="N3:N4"/>
    <mergeCell ref="O3:O4"/>
    <mergeCell ref="P3:Q3"/>
    <mergeCell ref="B12:D12"/>
    <mergeCell ref="B3:D3"/>
    <mergeCell ref="E3:E4"/>
    <mergeCell ref="F3:F4"/>
    <mergeCell ref="G3:I3"/>
    <mergeCell ref="J3:J4"/>
    <mergeCell ref="K3:M3"/>
  </mergeCells>
  <pageMargins left="0.70866141732283472" right="0.70866141732283472" top="0.74803149606299213" bottom="0.74803149606299213" header="0.31496062992125984" footer="0.31496062992125984"/>
  <pageSetup paperSize="9" scale="7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BC7CDE-3CC0-442B-B7FA-A7AB870A8C17}">
  <sheetPr>
    <tabColor rgb="FFC00000"/>
    <pageSetUpPr fitToPage="1"/>
  </sheetPr>
  <dimension ref="B2:O27"/>
  <sheetViews>
    <sheetView zoomScale="110" zoomScaleNormal="110" workbookViewId="0">
      <selection activeCell="F30" sqref="F30"/>
    </sheetView>
  </sheetViews>
  <sheetFormatPr baseColWidth="10" defaultColWidth="11.453125" defaultRowHeight="15.5" x14ac:dyDescent="0.35"/>
  <cols>
    <col min="1" max="1" width="6.08984375" style="163" customWidth="1"/>
    <col min="2" max="2" width="42" style="163" customWidth="1"/>
    <col min="3" max="3" width="17.1796875" style="163" customWidth="1"/>
    <col min="4" max="4" width="4.81640625" style="163" customWidth="1"/>
    <col min="5" max="5" width="4.453125" style="163" customWidth="1"/>
    <col min="6" max="6" width="56.54296875" style="163" customWidth="1"/>
    <col min="7" max="7" width="16.6328125" style="163" customWidth="1"/>
    <col min="8" max="8" width="13.54296875" style="163" bestFit="1" customWidth="1"/>
    <col min="9" max="9" width="5.81640625" style="163" customWidth="1"/>
    <col min="10" max="10" width="47" style="163" customWidth="1"/>
    <col min="11" max="11" width="18.54296875" style="163" bestFit="1" customWidth="1"/>
    <col min="12" max="12" width="11.81640625" style="163" bestFit="1" customWidth="1"/>
    <col min="13" max="13" width="5" style="163" customWidth="1"/>
    <col min="14" max="14" width="49.453125" style="163" bestFit="1" customWidth="1"/>
    <col min="15" max="15" width="18.54296875" style="163" bestFit="1" customWidth="1"/>
    <col min="16" max="16" width="16.81640625" style="163" bestFit="1" customWidth="1"/>
    <col min="17" max="16384" width="11.453125" style="163"/>
  </cols>
  <sheetData>
    <row r="2" spans="2:15" x14ac:dyDescent="0.35">
      <c r="B2" s="288" t="s">
        <v>231</v>
      </c>
      <c r="C2" s="288"/>
      <c r="D2" s="288"/>
      <c r="E2" s="288"/>
      <c r="F2" s="288"/>
      <c r="G2" s="288"/>
      <c r="H2" s="191"/>
      <c r="I2" s="168"/>
      <c r="J2" s="168"/>
      <c r="K2" s="168"/>
      <c r="L2" s="159"/>
      <c r="M2" s="159"/>
    </row>
    <row r="3" spans="2:15" x14ac:dyDescent="0.35">
      <c r="B3" s="157"/>
      <c r="C3" s="158" t="s">
        <v>197</v>
      </c>
      <c r="E3" s="158"/>
      <c r="F3" s="157"/>
      <c r="G3" s="158" t="s">
        <v>196</v>
      </c>
      <c r="H3" s="159"/>
      <c r="I3" s="159"/>
      <c r="L3" s="159"/>
      <c r="M3" s="159"/>
    </row>
    <row r="4" spans="2:15" x14ac:dyDescent="0.35">
      <c r="B4" s="160" t="s">
        <v>199</v>
      </c>
      <c r="C4" s="161">
        <v>800000</v>
      </c>
      <c r="D4" s="157"/>
      <c r="E4" s="162"/>
      <c r="F4" s="160" t="s">
        <v>228</v>
      </c>
      <c r="G4" s="161">
        <v>800000</v>
      </c>
      <c r="J4" s="169"/>
      <c r="K4" s="170"/>
      <c r="M4" s="170"/>
    </row>
    <row r="5" spans="2:15" ht="16" thickBot="1" x14ac:dyDescent="0.4">
      <c r="B5" s="164" t="s">
        <v>200</v>
      </c>
      <c r="C5" s="165">
        <v>1500000</v>
      </c>
      <c r="D5" s="157"/>
      <c r="E5" s="162"/>
      <c r="F5" s="164" t="s">
        <v>235</v>
      </c>
      <c r="G5" s="165">
        <v>1000000</v>
      </c>
      <c r="H5" s="157"/>
      <c r="J5" s="169"/>
      <c r="K5" s="170"/>
      <c r="M5" s="170"/>
    </row>
    <row r="6" spans="2:15" ht="16" thickTop="1" x14ac:dyDescent="0.35">
      <c r="B6" s="189" t="s">
        <v>211</v>
      </c>
      <c r="C6" s="190">
        <f>C4+C5</f>
        <v>2300000</v>
      </c>
      <c r="D6" s="157" t="s">
        <v>170</v>
      </c>
      <c r="E6" s="162"/>
      <c r="F6" s="189" t="s">
        <v>212</v>
      </c>
      <c r="G6" s="190">
        <f>G4+G5</f>
        <v>1800000</v>
      </c>
      <c r="H6" s="157" t="s">
        <v>171</v>
      </c>
      <c r="J6" s="169"/>
      <c r="K6" s="170"/>
      <c r="M6" s="170"/>
    </row>
    <row r="7" spans="2:15" s="171" customFormat="1" x14ac:dyDescent="0.35">
      <c r="B7" s="157"/>
      <c r="C7" s="162"/>
      <c r="D7" s="179"/>
      <c r="E7" s="180"/>
      <c r="F7" s="157"/>
      <c r="G7" s="162"/>
      <c r="H7" s="157"/>
      <c r="L7" s="163"/>
      <c r="M7" s="172"/>
    </row>
    <row r="8" spans="2:15" ht="16" thickBot="1" x14ac:dyDescent="0.4">
      <c r="B8" s="167"/>
      <c r="C8" s="167"/>
      <c r="D8" s="175"/>
      <c r="E8" s="175"/>
      <c r="F8" s="167"/>
      <c r="G8" s="167"/>
      <c r="H8" s="175"/>
      <c r="I8" s="175"/>
      <c r="J8" s="173"/>
      <c r="K8" s="174"/>
      <c r="M8" s="172"/>
      <c r="N8" s="173"/>
      <c r="O8" s="174"/>
    </row>
    <row r="9" spans="2:15" ht="16" thickBot="1" x14ac:dyDescent="0.4">
      <c r="B9" s="280" t="s">
        <v>177</v>
      </c>
      <c r="C9" s="281"/>
      <c r="D9" s="281"/>
      <c r="E9" s="281"/>
      <c r="F9" s="281"/>
      <c r="G9" s="282"/>
      <c r="H9" s="175"/>
      <c r="I9" s="175"/>
      <c r="J9" s="188" t="s">
        <v>198</v>
      </c>
      <c r="K9" s="174"/>
      <c r="M9" s="172"/>
      <c r="N9" s="173"/>
      <c r="O9" s="174"/>
    </row>
    <row r="10" spans="2:15" ht="16" thickBot="1" x14ac:dyDescent="0.4">
      <c r="B10" s="284" t="s">
        <v>213</v>
      </c>
      <c r="C10" s="285"/>
      <c r="D10" s="285"/>
      <c r="E10" s="285"/>
      <c r="F10" s="286"/>
      <c r="G10" s="181">
        <f>C6</f>
        <v>2300000</v>
      </c>
      <c r="H10" s="157" t="s">
        <v>170</v>
      </c>
      <c r="I10" s="175"/>
      <c r="J10" s="173"/>
      <c r="K10" s="174"/>
      <c r="M10" s="172"/>
      <c r="N10" s="173"/>
      <c r="O10" s="174"/>
    </row>
    <row r="11" spans="2:15" ht="16" thickBot="1" x14ac:dyDescent="0.4">
      <c r="B11" s="284" t="s">
        <v>214</v>
      </c>
      <c r="C11" s="285"/>
      <c r="D11" s="285"/>
      <c r="E11" s="285"/>
      <c r="F11" s="286"/>
      <c r="G11" s="181">
        <f>G6</f>
        <v>1800000</v>
      </c>
      <c r="H11" s="157" t="s">
        <v>171</v>
      </c>
      <c r="I11" s="175"/>
      <c r="J11" s="173"/>
      <c r="K11" s="174"/>
      <c r="M11" s="172"/>
      <c r="N11" s="173"/>
      <c r="O11" s="174"/>
    </row>
    <row r="12" spans="2:15" ht="16" thickBot="1" x14ac:dyDescent="0.4">
      <c r="B12" s="280" t="s">
        <v>223</v>
      </c>
      <c r="C12" s="281"/>
      <c r="D12" s="281"/>
      <c r="E12" s="281"/>
      <c r="F12" s="283"/>
      <c r="G12" s="198">
        <f>IF(G10-G11&gt;0,G10-G11,0)</f>
        <v>500000</v>
      </c>
      <c r="H12" s="182" t="s">
        <v>237</v>
      </c>
      <c r="I12" s="175"/>
      <c r="J12" s="173"/>
      <c r="K12" s="174"/>
      <c r="M12" s="172"/>
      <c r="N12" s="173"/>
      <c r="O12" s="174"/>
    </row>
    <row r="13" spans="2:15" ht="16" thickBot="1" x14ac:dyDescent="0.4">
      <c r="B13" s="289" t="s">
        <v>250</v>
      </c>
      <c r="C13" s="290"/>
      <c r="D13" s="290"/>
      <c r="E13" s="290"/>
      <c r="F13" s="291"/>
      <c r="G13" s="197">
        <f>IF(G10-G11&lt;0,G11-G10,0)</f>
        <v>0</v>
      </c>
      <c r="H13" s="182" t="s">
        <v>238</v>
      </c>
      <c r="I13" s="175"/>
      <c r="J13" s="173"/>
      <c r="K13" s="174"/>
      <c r="M13" s="172"/>
      <c r="N13" s="173"/>
      <c r="O13" s="174"/>
    </row>
    <row r="14" spans="2:15" x14ac:dyDescent="0.35">
      <c r="B14" s="184"/>
      <c r="C14" s="184"/>
      <c r="D14" s="184"/>
      <c r="E14" s="184"/>
      <c r="F14" s="184"/>
      <c r="G14" s="183"/>
      <c r="H14" s="175"/>
      <c r="I14" s="175"/>
      <c r="J14" s="173"/>
      <c r="K14" s="174"/>
      <c r="M14" s="172"/>
      <c r="N14" s="173"/>
      <c r="O14" s="174"/>
    </row>
    <row r="15" spans="2:15" x14ac:dyDescent="0.35">
      <c r="B15" s="184"/>
      <c r="C15" s="184"/>
      <c r="D15" s="184"/>
      <c r="E15" s="184"/>
      <c r="F15" s="184"/>
      <c r="G15" s="187"/>
      <c r="H15" s="175"/>
      <c r="I15" s="175"/>
      <c r="J15" s="173"/>
      <c r="K15" s="174"/>
      <c r="M15" s="172"/>
      <c r="N15" s="173"/>
      <c r="O15" s="174"/>
    </row>
    <row r="16" spans="2:15" x14ac:dyDescent="0.35">
      <c r="B16" s="287" t="s">
        <v>232</v>
      </c>
      <c r="C16" s="287"/>
      <c r="D16" s="287"/>
      <c r="E16" s="287"/>
      <c r="F16" s="287"/>
      <c r="G16" s="287"/>
      <c r="H16" s="183"/>
      <c r="I16" s="176"/>
      <c r="J16" s="176"/>
      <c r="K16" s="176"/>
      <c r="M16" s="172"/>
      <c r="N16" s="173"/>
      <c r="O16" s="174"/>
    </row>
    <row r="17" spans="2:15" x14ac:dyDescent="0.35">
      <c r="B17" s="177"/>
      <c r="C17" s="158" t="s">
        <v>201</v>
      </c>
      <c r="G17" s="158" t="s">
        <v>206</v>
      </c>
    </row>
    <row r="18" spans="2:15" x14ac:dyDescent="0.35">
      <c r="B18" s="160" t="s">
        <v>202</v>
      </c>
      <c r="C18" s="161">
        <f>C4</f>
        <v>800000</v>
      </c>
      <c r="D18" s="157"/>
      <c r="E18" s="162"/>
      <c r="F18" s="160" t="s">
        <v>234</v>
      </c>
      <c r="G18" s="161">
        <f>G4</f>
        <v>800000</v>
      </c>
      <c r="H18" s="157"/>
      <c r="J18" s="169"/>
      <c r="K18" s="170"/>
      <c r="M18" s="170"/>
    </row>
    <row r="19" spans="2:15" ht="16" thickBot="1" x14ac:dyDescent="0.4">
      <c r="B19" s="164" t="s">
        <v>203</v>
      </c>
      <c r="C19" s="165">
        <f>C5</f>
        <v>1500000</v>
      </c>
      <c r="D19" s="157"/>
      <c r="E19" s="162"/>
      <c r="F19" s="164" t="s">
        <v>236</v>
      </c>
      <c r="G19" s="165">
        <f>G5</f>
        <v>1000000</v>
      </c>
      <c r="H19" s="157"/>
      <c r="J19" s="169"/>
      <c r="K19" s="170"/>
      <c r="M19" s="170"/>
    </row>
    <row r="20" spans="2:15" ht="16" thickTop="1" x14ac:dyDescent="0.35">
      <c r="B20" s="189" t="s">
        <v>216</v>
      </c>
      <c r="C20" s="190">
        <f>C18+C19</f>
        <v>2300000</v>
      </c>
      <c r="D20" s="157" t="s">
        <v>170</v>
      </c>
      <c r="E20" s="162"/>
      <c r="F20" s="189" t="s">
        <v>215</v>
      </c>
      <c r="G20" s="190">
        <f>G18+G19</f>
        <v>1800000</v>
      </c>
      <c r="H20" s="157" t="s">
        <v>171</v>
      </c>
      <c r="M20" s="170"/>
    </row>
    <row r="21" spans="2:15" s="171" customFormat="1" x14ac:dyDescent="0.35">
      <c r="B21" s="157"/>
      <c r="C21" s="162"/>
      <c r="D21" s="157"/>
      <c r="E21" s="166"/>
      <c r="F21" s="157"/>
      <c r="G21" s="162"/>
      <c r="H21" s="157"/>
      <c r="M21" s="172"/>
    </row>
    <row r="22" spans="2:15" ht="16" thickBot="1" x14ac:dyDescent="0.4">
      <c r="B22" s="167"/>
      <c r="C22" s="178"/>
      <c r="D22" s="157"/>
      <c r="E22" s="158"/>
      <c r="F22" s="167"/>
      <c r="G22" s="178"/>
      <c r="H22" s="157"/>
      <c r="I22" s="175"/>
      <c r="J22" s="173"/>
      <c r="K22" s="174"/>
      <c r="M22" s="172"/>
      <c r="N22" s="173"/>
      <c r="O22" s="174"/>
    </row>
    <row r="23" spans="2:15" ht="16" thickBot="1" x14ac:dyDescent="0.4">
      <c r="B23" s="280" t="s">
        <v>191</v>
      </c>
      <c r="C23" s="281"/>
      <c r="D23" s="281"/>
      <c r="E23" s="281"/>
      <c r="F23" s="281"/>
      <c r="G23" s="282"/>
      <c r="H23" s="175"/>
    </row>
    <row r="24" spans="2:15" ht="16" thickBot="1" x14ac:dyDescent="0.4">
      <c r="B24" s="284" t="s">
        <v>217</v>
      </c>
      <c r="C24" s="285"/>
      <c r="D24" s="285"/>
      <c r="E24" s="285"/>
      <c r="F24" s="286"/>
      <c r="G24" s="194">
        <f>C20</f>
        <v>2300000</v>
      </c>
      <c r="H24" s="182" t="s">
        <v>170</v>
      </c>
    </row>
    <row r="25" spans="2:15" ht="16" thickBot="1" x14ac:dyDescent="0.4">
      <c r="B25" s="284" t="s">
        <v>218</v>
      </c>
      <c r="C25" s="285"/>
      <c r="D25" s="285"/>
      <c r="E25" s="285"/>
      <c r="F25" s="286"/>
      <c r="G25" s="194">
        <f>G20</f>
        <v>1800000</v>
      </c>
      <c r="H25" s="182" t="s">
        <v>171</v>
      </c>
    </row>
    <row r="26" spans="2:15" ht="16" thickBot="1" x14ac:dyDescent="0.4">
      <c r="B26" s="280" t="s">
        <v>227</v>
      </c>
      <c r="C26" s="281"/>
      <c r="D26" s="281"/>
      <c r="E26" s="281"/>
      <c r="F26" s="283"/>
      <c r="G26" s="198">
        <f>IF(G24-G25&gt;0,G24-G25,0)</f>
        <v>500000</v>
      </c>
      <c r="H26" s="182" t="s">
        <v>237</v>
      </c>
    </row>
    <row r="27" spans="2:15" ht="16" thickBot="1" x14ac:dyDescent="0.4">
      <c r="B27" s="280" t="s">
        <v>252</v>
      </c>
      <c r="C27" s="281"/>
      <c r="D27" s="281"/>
      <c r="E27" s="281"/>
      <c r="F27" s="283"/>
      <c r="G27" s="197">
        <f>IF(G24-G25&lt;0,G25-G24,0)</f>
        <v>0</v>
      </c>
      <c r="H27" s="182" t="s">
        <v>238</v>
      </c>
    </row>
  </sheetData>
  <mergeCells count="12">
    <mergeCell ref="B16:G16"/>
    <mergeCell ref="B2:G2"/>
    <mergeCell ref="B9:G9"/>
    <mergeCell ref="B11:F11"/>
    <mergeCell ref="B12:F12"/>
    <mergeCell ref="B13:F13"/>
    <mergeCell ref="B10:F10"/>
    <mergeCell ref="B23:G23"/>
    <mergeCell ref="B27:F27"/>
    <mergeCell ref="B26:F26"/>
    <mergeCell ref="B25:F25"/>
    <mergeCell ref="B24:F24"/>
  </mergeCells>
  <pageMargins left="0.70866141732283472" right="0.70866141732283472" top="0.74803149606299213" bottom="0.74803149606299213" header="0.31496062992125984" footer="0.31496062992125984"/>
  <pageSetup paperSize="9" scale="77"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FEE230-7BE5-4C95-847B-7E661BC20839}">
  <sheetPr>
    <tabColor rgb="FFC00000"/>
    <pageSetUpPr fitToPage="1"/>
  </sheetPr>
  <dimension ref="B2:O27"/>
  <sheetViews>
    <sheetView zoomScale="110" zoomScaleNormal="110" workbookViewId="0">
      <selection activeCell="G32" sqref="G32"/>
    </sheetView>
  </sheetViews>
  <sheetFormatPr baseColWidth="10" defaultColWidth="11.453125" defaultRowHeight="15.5" x14ac:dyDescent="0.35"/>
  <cols>
    <col min="1" max="1" width="6.08984375" style="163" customWidth="1"/>
    <col min="2" max="2" width="42" style="163" customWidth="1"/>
    <col min="3" max="3" width="14.6328125" style="163" customWidth="1"/>
    <col min="4" max="4" width="3.90625" style="163" customWidth="1"/>
    <col min="5" max="5" width="4.1796875" style="163" customWidth="1"/>
    <col min="6" max="6" width="55.08984375" style="163" customWidth="1"/>
    <col min="7" max="7" width="14.90625" style="163" customWidth="1"/>
    <col min="8" max="8" width="13.54296875" style="163" bestFit="1" customWidth="1"/>
    <col min="9" max="9" width="5.81640625" style="163" customWidth="1"/>
    <col min="10" max="10" width="47" style="163" customWidth="1"/>
    <col min="11" max="11" width="18.54296875" style="163" bestFit="1" customWidth="1"/>
    <col min="12" max="12" width="11.81640625" style="163" bestFit="1" customWidth="1"/>
    <col min="13" max="13" width="5" style="163" customWidth="1"/>
    <col min="14" max="14" width="49.453125" style="163" bestFit="1" customWidth="1"/>
    <col min="15" max="15" width="18.54296875" style="163" bestFit="1" customWidth="1"/>
    <col min="16" max="16" width="16.81640625" style="163" bestFit="1" customWidth="1"/>
    <col min="17" max="16384" width="11.453125" style="163"/>
  </cols>
  <sheetData>
    <row r="2" spans="2:15" x14ac:dyDescent="0.35">
      <c r="B2" s="295" t="s">
        <v>229</v>
      </c>
      <c r="C2" s="295"/>
      <c r="D2" s="295"/>
      <c r="E2" s="295"/>
      <c r="F2" s="295"/>
      <c r="G2" s="295"/>
      <c r="H2" s="192"/>
      <c r="I2" s="168"/>
      <c r="J2" s="168"/>
      <c r="K2" s="168"/>
      <c r="L2" s="159"/>
      <c r="M2" s="159"/>
    </row>
    <row r="3" spans="2:15" x14ac:dyDescent="0.35">
      <c r="B3" s="157"/>
      <c r="C3" s="158" t="s">
        <v>197</v>
      </c>
      <c r="D3" s="158"/>
      <c r="E3" s="158"/>
      <c r="F3" s="157"/>
      <c r="G3" s="158" t="s">
        <v>196</v>
      </c>
      <c r="H3" s="159"/>
      <c r="I3" s="159"/>
      <c r="L3" s="159"/>
      <c r="M3" s="159"/>
    </row>
    <row r="4" spans="2:15" x14ac:dyDescent="0.35">
      <c r="B4" s="160" t="s">
        <v>219</v>
      </c>
      <c r="C4" s="161">
        <v>300000</v>
      </c>
      <c r="D4" s="157"/>
      <c r="E4" s="162"/>
      <c r="F4" s="160" t="s">
        <v>228</v>
      </c>
      <c r="G4" s="161">
        <v>800000</v>
      </c>
      <c r="J4" s="169"/>
      <c r="K4" s="170"/>
      <c r="M4" s="170"/>
    </row>
    <row r="5" spans="2:15" ht="16" thickBot="1" x14ac:dyDescent="0.4">
      <c r="B5" s="164" t="s">
        <v>220</v>
      </c>
      <c r="C5" s="165">
        <v>1200000</v>
      </c>
      <c r="D5" s="157"/>
      <c r="E5" s="162"/>
      <c r="F5" s="164" t="s">
        <v>235</v>
      </c>
      <c r="G5" s="165">
        <v>1000000</v>
      </c>
      <c r="H5" s="157"/>
      <c r="J5" s="169"/>
      <c r="K5" s="170"/>
      <c r="M5" s="170"/>
    </row>
    <row r="6" spans="2:15" ht="16" thickTop="1" x14ac:dyDescent="0.35">
      <c r="B6" s="189" t="s">
        <v>211</v>
      </c>
      <c r="C6" s="190">
        <f>C4+C5</f>
        <v>1500000</v>
      </c>
      <c r="D6" s="157" t="s">
        <v>170</v>
      </c>
      <c r="E6" s="162"/>
      <c r="F6" s="189" t="s">
        <v>212</v>
      </c>
      <c r="G6" s="190">
        <f>G4+G5</f>
        <v>1800000</v>
      </c>
      <c r="H6" s="157" t="s">
        <v>171</v>
      </c>
      <c r="J6" s="169"/>
      <c r="K6" s="170"/>
      <c r="M6" s="170"/>
    </row>
    <row r="7" spans="2:15" s="171" customFormat="1" x14ac:dyDescent="0.35">
      <c r="B7" s="157"/>
      <c r="C7" s="162"/>
      <c r="D7" s="179"/>
      <c r="E7" s="180"/>
      <c r="F7" s="157"/>
      <c r="G7" s="162"/>
      <c r="H7" s="157"/>
      <c r="L7" s="163"/>
      <c r="M7" s="172"/>
    </row>
    <row r="8" spans="2:15" ht="16" thickBot="1" x14ac:dyDescent="0.4">
      <c r="B8" s="167"/>
      <c r="C8" s="167"/>
      <c r="D8" s="175"/>
      <c r="E8" s="175"/>
      <c r="F8" s="167"/>
      <c r="G8" s="167"/>
      <c r="H8" s="175"/>
      <c r="I8" s="175"/>
      <c r="J8" s="173"/>
      <c r="K8" s="174"/>
      <c r="M8" s="172"/>
      <c r="N8" s="173"/>
      <c r="O8" s="174"/>
    </row>
    <row r="9" spans="2:15" ht="16" thickBot="1" x14ac:dyDescent="0.4">
      <c r="B9" s="292" t="s">
        <v>177</v>
      </c>
      <c r="C9" s="293"/>
      <c r="D9" s="293"/>
      <c r="E9" s="293"/>
      <c r="F9" s="293"/>
      <c r="G9" s="296"/>
      <c r="H9" s="175"/>
      <c r="I9" s="175"/>
      <c r="J9" s="188" t="s">
        <v>198</v>
      </c>
      <c r="K9" s="174"/>
      <c r="M9" s="172"/>
      <c r="N9" s="173"/>
      <c r="O9" s="174"/>
    </row>
    <row r="10" spans="2:15" ht="16" thickBot="1" x14ac:dyDescent="0.4">
      <c r="B10" s="284" t="s">
        <v>221</v>
      </c>
      <c r="C10" s="285"/>
      <c r="D10" s="285"/>
      <c r="E10" s="285"/>
      <c r="F10" s="286"/>
      <c r="G10" s="181">
        <f>C6</f>
        <v>1500000</v>
      </c>
      <c r="H10" s="157" t="s">
        <v>170</v>
      </c>
      <c r="I10" s="175"/>
      <c r="J10" s="173"/>
      <c r="K10" s="174"/>
      <c r="M10" s="172"/>
      <c r="N10" s="173"/>
      <c r="O10" s="174"/>
    </row>
    <row r="11" spans="2:15" ht="16" thickBot="1" x14ac:dyDescent="0.4">
      <c r="B11" s="284" t="s">
        <v>222</v>
      </c>
      <c r="C11" s="285"/>
      <c r="D11" s="285"/>
      <c r="E11" s="285"/>
      <c r="F11" s="286"/>
      <c r="G11" s="181">
        <f>G6</f>
        <v>1800000</v>
      </c>
      <c r="H11" s="157" t="s">
        <v>171</v>
      </c>
      <c r="I11" s="175"/>
      <c r="J11" s="173"/>
      <c r="K11" s="174"/>
      <c r="M11" s="172"/>
      <c r="N11" s="173"/>
      <c r="O11" s="174"/>
    </row>
    <row r="12" spans="2:15" ht="16" thickBot="1" x14ac:dyDescent="0.4">
      <c r="B12" s="292" t="s">
        <v>223</v>
      </c>
      <c r="C12" s="293"/>
      <c r="D12" s="293"/>
      <c r="E12" s="293"/>
      <c r="F12" s="294"/>
      <c r="G12" s="196">
        <f>IF(G10-G11&gt;0,G10-G11,0)</f>
        <v>0</v>
      </c>
      <c r="H12" s="182" t="s">
        <v>237</v>
      </c>
      <c r="I12" s="175"/>
      <c r="J12" s="173"/>
      <c r="K12" s="174"/>
      <c r="M12" s="172"/>
      <c r="N12" s="173"/>
      <c r="O12" s="174"/>
    </row>
    <row r="13" spans="2:15" ht="16" thickBot="1" x14ac:dyDescent="0.4">
      <c r="B13" s="297" t="s">
        <v>251</v>
      </c>
      <c r="C13" s="298"/>
      <c r="D13" s="298"/>
      <c r="E13" s="298"/>
      <c r="F13" s="299"/>
      <c r="G13" s="195">
        <f>IF(G10-G11&lt;0,G11-G10,0)</f>
        <v>300000</v>
      </c>
      <c r="H13" s="182" t="s">
        <v>238</v>
      </c>
      <c r="I13" s="175"/>
      <c r="J13" s="173"/>
      <c r="K13" s="174"/>
      <c r="M13" s="172"/>
      <c r="N13" s="173"/>
      <c r="O13" s="174"/>
    </row>
    <row r="14" spans="2:15" x14ac:dyDescent="0.35">
      <c r="B14" s="184"/>
      <c r="C14" s="184"/>
      <c r="D14" s="184"/>
      <c r="E14" s="184"/>
      <c r="F14" s="184"/>
      <c r="G14" s="183"/>
      <c r="H14" s="175"/>
      <c r="I14" s="175"/>
      <c r="J14" s="173"/>
      <c r="K14" s="174"/>
      <c r="M14" s="172"/>
      <c r="N14" s="173"/>
      <c r="O14" s="174"/>
    </row>
    <row r="15" spans="2:15" x14ac:dyDescent="0.35">
      <c r="B15" s="184"/>
      <c r="C15" s="184"/>
      <c r="D15" s="184"/>
      <c r="E15" s="184"/>
      <c r="F15" s="184"/>
      <c r="G15" s="187"/>
      <c r="H15" s="175"/>
      <c r="I15" s="175"/>
      <c r="J15" s="173"/>
      <c r="K15" s="174"/>
      <c r="M15" s="172"/>
      <c r="N15" s="173"/>
      <c r="O15" s="174"/>
    </row>
    <row r="16" spans="2:15" x14ac:dyDescent="0.35">
      <c r="B16" s="300" t="s">
        <v>230</v>
      </c>
      <c r="C16" s="300"/>
      <c r="D16" s="300"/>
      <c r="E16" s="300"/>
      <c r="F16" s="300"/>
      <c r="G16" s="300"/>
      <c r="H16" s="193"/>
      <c r="I16" s="176"/>
      <c r="J16" s="176"/>
      <c r="K16" s="176"/>
      <c r="M16" s="172"/>
      <c r="N16" s="173"/>
      <c r="O16" s="174"/>
    </row>
    <row r="17" spans="2:15" x14ac:dyDescent="0.35">
      <c r="B17" s="177"/>
      <c r="C17" s="158" t="s">
        <v>201</v>
      </c>
      <c r="G17" s="158" t="s">
        <v>206</v>
      </c>
    </row>
    <row r="18" spans="2:15" x14ac:dyDescent="0.35">
      <c r="B18" s="160" t="s">
        <v>224</v>
      </c>
      <c r="C18" s="161">
        <f>C4</f>
        <v>300000</v>
      </c>
      <c r="D18" s="157"/>
      <c r="E18" s="162"/>
      <c r="F18" s="160" t="s">
        <v>234</v>
      </c>
      <c r="G18" s="161">
        <f>G4</f>
        <v>800000</v>
      </c>
      <c r="H18" s="157"/>
      <c r="J18" s="169"/>
      <c r="K18" s="170"/>
      <c r="M18" s="170"/>
    </row>
    <row r="19" spans="2:15" ht="16" thickBot="1" x14ac:dyDescent="0.4">
      <c r="B19" s="164" t="s">
        <v>225</v>
      </c>
      <c r="C19" s="165">
        <f>C5</f>
        <v>1200000</v>
      </c>
      <c r="D19" s="157"/>
      <c r="E19" s="162"/>
      <c r="F19" s="164" t="s">
        <v>236</v>
      </c>
      <c r="G19" s="165">
        <f>G5</f>
        <v>1000000</v>
      </c>
      <c r="H19" s="157"/>
      <c r="J19" s="169"/>
      <c r="K19" s="170"/>
      <c r="M19" s="170"/>
    </row>
    <row r="20" spans="2:15" ht="16" thickTop="1" x14ac:dyDescent="0.35">
      <c r="B20" s="189" t="s">
        <v>216</v>
      </c>
      <c r="C20" s="190">
        <f>C18+C19</f>
        <v>1500000</v>
      </c>
      <c r="D20" s="157" t="s">
        <v>170</v>
      </c>
      <c r="E20" s="162"/>
      <c r="F20" s="189" t="s">
        <v>215</v>
      </c>
      <c r="G20" s="190">
        <f>G18+G19</f>
        <v>1800000</v>
      </c>
      <c r="H20" s="157" t="s">
        <v>171</v>
      </c>
      <c r="M20" s="170"/>
    </row>
    <row r="21" spans="2:15" s="171" customFormat="1" x14ac:dyDescent="0.35">
      <c r="B21" s="157"/>
      <c r="C21" s="162"/>
      <c r="D21" s="157"/>
      <c r="E21" s="166"/>
      <c r="F21" s="157"/>
      <c r="G21" s="162"/>
      <c r="H21" s="157"/>
      <c r="M21" s="172"/>
    </row>
    <row r="22" spans="2:15" ht="16" thickBot="1" x14ac:dyDescent="0.4">
      <c r="B22" s="167"/>
      <c r="C22" s="178"/>
      <c r="D22" s="157"/>
      <c r="E22" s="158"/>
      <c r="F22" s="167"/>
      <c r="G22" s="178"/>
      <c r="H22" s="157"/>
      <c r="I22" s="175"/>
      <c r="J22" s="173"/>
      <c r="K22" s="174"/>
      <c r="M22" s="172"/>
      <c r="N22" s="173"/>
      <c r="O22" s="174"/>
    </row>
    <row r="23" spans="2:15" ht="16" thickBot="1" x14ac:dyDescent="0.4">
      <c r="B23" s="292" t="s">
        <v>191</v>
      </c>
      <c r="C23" s="293"/>
      <c r="D23" s="293"/>
      <c r="E23" s="293"/>
      <c r="F23" s="293"/>
      <c r="G23" s="296"/>
      <c r="H23" s="175"/>
    </row>
    <row r="24" spans="2:15" ht="16" thickBot="1" x14ac:dyDescent="0.4">
      <c r="B24" s="284" t="s">
        <v>216</v>
      </c>
      <c r="C24" s="285"/>
      <c r="D24" s="285"/>
      <c r="E24" s="285"/>
      <c r="F24" s="286"/>
      <c r="G24" s="181">
        <f>C20</f>
        <v>1500000</v>
      </c>
      <c r="H24" s="182" t="s">
        <v>170</v>
      </c>
    </row>
    <row r="25" spans="2:15" ht="16" thickBot="1" x14ac:dyDescent="0.4">
      <c r="B25" s="284" t="s">
        <v>226</v>
      </c>
      <c r="C25" s="285"/>
      <c r="D25" s="285"/>
      <c r="E25" s="285"/>
      <c r="F25" s="286"/>
      <c r="G25" s="181">
        <f>G20</f>
        <v>1800000</v>
      </c>
      <c r="H25" s="182" t="s">
        <v>171</v>
      </c>
    </row>
    <row r="26" spans="2:15" ht="16" thickBot="1" x14ac:dyDescent="0.4">
      <c r="B26" s="292" t="s">
        <v>227</v>
      </c>
      <c r="C26" s="293"/>
      <c r="D26" s="293"/>
      <c r="E26" s="293"/>
      <c r="F26" s="294"/>
      <c r="G26" s="196">
        <f>IF(G24-G25&gt;0,G24-G25,0)</f>
        <v>0</v>
      </c>
      <c r="H26" s="182" t="s">
        <v>237</v>
      </c>
    </row>
    <row r="27" spans="2:15" ht="16" thickBot="1" x14ac:dyDescent="0.4">
      <c r="B27" s="292" t="s">
        <v>252</v>
      </c>
      <c r="C27" s="293"/>
      <c r="D27" s="293"/>
      <c r="E27" s="293"/>
      <c r="F27" s="294"/>
      <c r="G27" s="195">
        <f>IF(G24-G25&lt;0,G25-G24,0)</f>
        <v>300000</v>
      </c>
      <c r="H27" s="182" t="s">
        <v>238</v>
      </c>
    </row>
  </sheetData>
  <mergeCells count="12">
    <mergeCell ref="B26:F26"/>
    <mergeCell ref="B27:F27"/>
    <mergeCell ref="B13:F13"/>
    <mergeCell ref="B16:G16"/>
    <mergeCell ref="B23:G23"/>
    <mergeCell ref="B24:F24"/>
    <mergeCell ref="B25:F25"/>
    <mergeCell ref="B12:F12"/>
    <mergeCell ref="B2:G2"/>
    <mergeCell ref="B9:G9"/>
    <mergeCell ref="B10:F10"/>
    <mergeCell ref="B11:F11"/>
  </mergeCells>
  <pageMargins left="0.70866141732283472" right="0.70866141732283472" top="0.74803149606299213" bottom="0.74803149606299213" header="0.31496062992125984" footer="0.31496062992125984"/>
  <pageSetup paperSize="9" scale="77"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D39"/>
  <sheetViews>
    <sheetView topLeftCell="A16" workbookViewId="0">
      <selection activeCell="H22" sqref="H22"/>
    </sheetView>
  </sheetViews>
  <sheetFormatPr baseColWidth="10" defaultColWidth="11.453125" defaultRowHeight="14.5" x14ac:dyDescent="0.35"/>
  <cols>
    <col min="1" max="1" width="29.453125" customWidth="1"/>
    <col min="2" max="4" width="17.81640625" customWidth="1"/>
  </cols>
  <sheetData>
    <row r="1" spans="1:4" ht="15" thickBot="1" x14ac:dyDescent="0.4"/>
    <row r="2" spans="1:4" s="74" customFormat="1" ht="30" customHeight="1" x14ac:dyDescent="0.35">
      <c r="A2" s="127" t="s">
        <v>239</v>
      </c>
      <c r="B2" s="71" t="s">
        <v>139</v>
      </c>
      <c r="C2" s="72" t="s">
        <v>140</v>
      </c>
      <c r="D2" s="73" t="s">
        <v>141</v>
      </c>
    </row>
    <row r="3" spans="1:4" x14ac:dyDescent="0.35">
      <c r="A3" s="75" t="s">
        <v>142</v>
      </c>
      <c r="B3" s="76"/>
      <c r="C3" s="77"/>
      <c r="D3" s="78"/>
    </row>
    <row r="4" spans="1:4" x14ac:dyDescent="0.35">
      <c r="A4" s="75" t="s">
        <v>143</v>
      </c>
      <c r="B4" s="76"/>
      <c r="C4" s="77"/>
      <c r="D4" s="78"/>
    </row>
    <row r="5" spans="1:4" x14ac:dyDescent="0.35">
      <c r="A5" s="75" t="s">
        <v>144</v>
      </c>
      <c r="B5" s="76"/>
      <c r="C5" s="77"/>
      <c r="D5" s="78"/>
    </row>
    <row r="6" spans="1:4" x14ac:dyDescent="0.35">
      <c r="A6" s="75" t="s">
        <v>145</v>
      </c>
      <c r="B6" s="76"/>
      <c r="C6" s="77"/>
      <c r="D6" s="78"/>
    </row>
    <row r="7" spans="1:4" ht="15" thickBot="1" x14ac:dyDescent="0.4">
      <c r="A7" s="79" t="s">
        <v>146</v>
      </c>
      <c r="B7" s="80"/>
      <c r="C7" s="81"/>
      <c r="D7" s="82"/>
    </row>
    <row r="8" spans="1:4" ht="15" thickBot="1" x14ac:dyDescent="0.4">
      <c r="A8" s="83" t="s">
        <v>4</v>
      </c>
      <c r="B8" s="84"/>
      <c r="C8" s="85"/>
      <c r="D8" s="86"/>
    </row>
    <row r="9" spans="1:4" x14ac:dyDescent="0.35">
      <c r="A9" s="69"/>
      <c r="B9" s="87"/>
      <c r="C9" s="88"/>
      <c r="D9" s="87"/>
    </row>
    <row r="10" spans="1:4" ht="15" thickBot="1" x14ac:dyDescent="0.4">
      <c r="A10" s="69"/>
      <c r="B10" s="87"/>
      <c r="C10" s="88"/>
      <c r="D10" s="87"/>
    </row>
    <row r="11" spans="1:4" ht="26" x14ac:dyDescent="0.35">
      <c r="A11" s="202" t="s">
        <v>240</v>
      </c>
      <c r="B11" s="71" t="s">
        <v>147</v>
      </c>
      <c r="C11" s="89" t="s">
        <v>140</v>
      </c>
      <c r="D11" s="90" t="s">
        <v>141</v>
      </c>
    </row>
    <row r="12" spans="1:4" x14ac:dyDescent="0.35">
      <c r="A12" s="91" t="s">
        <v>148</v>
      </c>
      <c r="B12" s="76"/>
      <c r="C12" s="77"/>
      <c r="D12" s="78"/>
    </row>
    <row r="13" spans="1:4" x14ac:dyDescent="0.35">
      <c r="A13" s="91" t="s">
        <v>149</v>
      </c>
      <c r="B13" s="76"/>
      <c r="C13" s="77"/>
      <c r="D13" s="78"/>
    </row>
    <row r="14" spans="1:4" x14ac:dyDescent="0.35">
      <c r="A14" s="91" t="s">
        <v>150</v>
      </c>
      <c r="B14" s="76"/>
      <c r="C14" s="77"/>
      <c r="D14" s="78"/>
    </row>
    <row r="15" spans="1:4" x14ac:dyDescent="0.35">
      <c r="A15" s="91" t="s">
        <v>172</v>
      </c>
      <c r="B15" s="76"/>
      <c r="C15" s="77"/>
      <c r="D15" s="78"/>
    </row>
    <row r="16" spans="1:4" ht="15" thickBot="1" x14ac:dyDescent="0.4">
      <c r="A16" s="79" t="s">
        <v>146</v>
      </c>
      <c r="B16" s="80"/>
      <c r="C16" s="81"/>
      <c r="D16" s="82"/>
    </row>
    <row r="17" spans="1:4" ht="15" thickBot="1" x14ac:dyDescent="0.4">
      <c r="A17" s="83" t="s">
        <v>4</v>
      </c>
      <c r="B17" s="84"/>
      <c r="C17" s="85"/>
      <c r="D17" s="86"/>
    </row>
    <row r="18" spans="1:4" x14ac:dyDescent="0.35">
      <c r="A18" s="69"/>
      <c r="B18" s="87"/>
      <c r="C18" s="88"/>
      <c r="D18" s="87"/>
    </row>
    <row r="19" spans="1:4" ht="15" thickBot="1" x14ac:dyDescent="0.4">
      <c r="A19" s="69"/>
      <c r="B19" s="87"/>
      <c r="C19" s="88"/>
      <c r="D19" s="87"/>
    </row>
    <row r="20" spans="1:4" ht="26" x14ac:dyDescent="0.35">
      <c r="A20" s="127" t="s">
        <v>241</v>
      </c>
      <c r="B20" s="92" t="s">
        <v>151</v>
      </c>
      <c r="C20" s="93" t="s">
        <v>152</v>
      </c>
      <c r="D20" s="94" t="s">
        <v>153</v>
      </c>
    </row>
    <row r="21" spans="1:4" x14ac:dyDescent="0.35">
      <c r="A21" s="91" t="s">
        <v>87</v>
      </c>
      <c r="B21" s="95"/>
      <c r="C21" s="96"/>
      <c r="D21" s="97"/>
    </row>
    <row r="22" spans="1:4" x14ac:dyDescent="0.35">
      <c r="A22" s="91" t="s">
        <v>154</v>
      </c>
      <c r="B22" s="95"/>
      <c r="C22" s="96"/>
      <c r="D22" s="97"/>
    </row>
    <row r="23" spans="1:4" x14ac:dyDescent="0.35">
      <c r="A23" s="91" t="s">
        <v>155</v>
      </c>
      <c r="B23" s="95"/>
      <c r="C23" s="96"/>
      <c r="D23" s="97"/>
    </row>
    <row r="24" spans="1:4" x14ac:dyDescent="0.35">
      <c r="A24" s="91" t="s">
        <v>156</v>
      </c>
      <c r="B24" s="95"/>
      <c r="C24" s="96"/>
      <c r="D24" s="97"/>
    </row>
    <row r="25" spans="1:4" ht="15" thickBot="1" x14ac:dyDescent="0.4">
      <c r="A25" s="79" t="s">
        <v>157</v>
      </c>
      <c r="B25" s="98"/>
      <c r="C25" s="99"/>
      <c r="D25" s="100"/>
    </row>
    <row r="26" spans="1:4" ht="15" thickBot="1" x14ac:dyDescent="0.4">
      <c r="A26" s="83" t="s">
        <v>158</v>
      </c>
      <c r="B26" s="101"/>
      <c r="C26" s="102"/>
      <c r="D26" s="103"/>
    </row>
    <row r="27" spans="1:4" x14ac:dyDescent="0.35">
      <c r="A27" s="69"/>
      <c r="B27" s="70"/>
      <c r="C27" s="104"/>
      <c r="D27" s="70"/>
    </row>
    <row r="28" spans="1:4" ht="15" thickBot="1" x14ac:dyDescent="0.4">
      <c r="A28" s="69"/>
      <c r="B28" s="70"/>
      <c r="C28" s="104"/>
      <c r="D28" s="70"/>
    </row>
    <row r="29" spans="1:4" ht="26" x14ac:dyDescent="0.35">
      <c r="A29" s="202" t="s">
        <v>242</v>
      </c>
      <c r="B29" s="92" t="s">
        <v>151</v>
      </c>
      <c r="C29" s="93" t="s">
        <v>152</v>
      </c>
      <c r="D29" s="94" t="s">
        <v>153</v>
      </c>
    </row>
    <row r="30" spans="1:4" x14ac:dyDescent="0.35">
      <c r="A30" s="91" t="s">
        <v>159</v>
      </c>
      <c r="B30" s="95"/>
      <c r="C30" s="96"/>
      <c r="D30" s="97"/>
    </row>
    <row r="31" spans="1:4" x14ac:dyDescent="0.35">
      <c r="A31" s="91" t="s">
        <v>160</v>
      </c>
      <c r="B31" s="95"/>
      <c r="C31" s="96"/>
      <c r="D31" s="97"/>
    </row>
    <row r="32" spans="1:4" x14ac:dyDescent="0.35">
      <c r="A32" s="91" t="s">
        <v>161</v>
      </c>
      <c r="B32" s="95"/>
      <c r="C32" s="96"/>
      <c r="D32" s="97"/>
    </row>
    <row r="33" spans="1:4" x14ac:dyDescent="0.35">
      <c r="A33" s="91" t="s">
        <v>173</v>
      </c>
      <c r="B33" s="95"/>
      <c r="C33" s="96"/>
      <c r="D33" s="97"/>
    </row>
    <row r="34" spans="1:4" ht="15" thickBot="1" x14ac:dyDescent="0.4">
      <c r="A34" s="79" t="s">
        <v>157</v>
      </c>
      <c r="B34" s="98"/>
      <c r="C34" s="99"/>
      <c r="D34" s="100"/>
    </row>
    <row r="35" spans="1:4" ht="15" thickBot="1" x14ac:dyDescent="0.4">
      <c r="A35" s="83" t="s">
        <v>158</v>
      </c>
      <c r="B35" s="101"/>
      <c r="C35" s="102"/>
      <c r="D35" s="103"/>
    </row>
    <row r="37" spans="1:4" x14ac:dyDescent="0.35">
      <c r="A37" s="105" t="s">
        <v>162</v>
      </c>
    </row>
    <row r="38" spans="1:4" x14ac:dyDescent="0.35">
      <c r="A38" s="106" t="s">
        <v>163</v>
      </c>
    </row>
    <row r="39" spans="1:4" x14ac:dyDescent="0.35">
      <c r="A39" s="106" t="s">
        <v>164</v>
      </c>
    </row>
  </sheetData>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C16"/>
  <sheetViews>
    <sheetView workbookViewId="0">
      <selection activeCell="A12" sqref="A12"/>
    </sheetView>
  </sheetViews>
  <sheetFormatPr baseColWidth="10" defaultColWidth="11.453125" defaultRowHeight="14.5" x14ac:dyDescent="0.35"/>
  <cols>
    <col min="1" max="1" width="25.453125" style="19" customWidth="1"/>
    <col min="2" max="2" width="27.81640625" style="23" customWidth="1"/>
    <col min="3" max="3" width="35.1796875" style="23" bestFit="1" customWidth="1"/>
    <col min="4" max="16384" width="11.453125" style="19"/>
  </cols>
  <sheetData>
    <row r="1" spans="1:3" x14ac:dyDescent="0.35">
      <c r="B1" s="9" t="s">
        <v>88</v>
      </c>
      <c r="C1" s="9" t="s">
        <v>89</v>
      </c>
    </row>
    <row r="2" spans="1:3" x14ac:dyDescent="0.35">
      <c r="A2" s="22" t="s">
        <v>82</v>
      </c>
      <c r="B2" s="23" t="s">
        <v>86</v>
      </c>
      <c r="C2" s="23" t="s">
        <v>87</v>
      </c>
    </row>
    <row r="3" spans="1:3" x14ac:dyDescent="0.35">
      <c r="A3" s="22" t="s">
        <v>83</v>
      </c>
      <c r="B3" s="23" t="s">
        <v>90</v>
      </c>
      <c r="C3" s="23" t="s">
        <v>91</v>
      </c>
    </row>
    <row r="4" spans="1:3" x14ac:dyDescent="0.35">
      <c r="A4" s="22" t="s">
        <v>84</v>
      </c>
      <c r="B4" s="23" t="s">
        <v>92</v>
      </c>
      <c r="C4" s="23" t="s">
        <v>93</v>
      </c>
    </row>
    <row r="5" spans="1:3" x14ac:dyDescent="0.35">
      <c r="A5" s="22" t="s">
        <v>85</v>
      </c>
      <c r="B5" s="23" t="s">
        <v>94</v>
      </c>
      <c r="C5" s="23" t="s">
        <v>95</v>
      </c>
    </row>
    <row r="6" spans="1:3" x14ac:dyDescent="0.35">
      <c r="A6" s="22" t="s">
        <v>96</v>
      </c>
      <c r="B6" s="23" t="s">
        <v>107</v>
      </c>
      <c r="C6" s="23" t="s">
        <v>97</v>
      </c>
    </row>
    <row r="7" spans="1:3" x14ac:dyDescent="0.35">
      <c r="A7" s="22" t="s">
        <v>8</v>
      </c>
      <c r="B7" s="23" t="s">
        <v>102</v>
      </c>
      <c r="C7" s="23" t="s">
        <v>101</v>
      </c>
    </row>
    <row r="8" spans="1:3" x14ac:dyDescent="0.35">
      <c r="A8" s="22" t="s">
        <v>9</v>
      </c>
      <c r="B8" s="23" t="s">
        <v>103</v>
      </c>
      <c r="C8" s="23" t="s">
        <v>104</v>
      </c>
    </row>
    <row r="9" spans="1:3" x14ac:dyDescent="0.35">
      <c r="A9" s="22" t="s">
        <v>100</v>
      </c>
      <c r="B9" s="23" t="s">
        <v>105</v>
      </c>
      <c r="C9" s="23" t="s">
        <v>106</v>
      </c>
    </row>
    <row r="10" spans="1:3" x14ac:dyDescent="0.35">
      <c r="A10" s="22" t="s">
        <v>136</v>
      </c>
      <c r="B10" s="66" t="s">
        <v>137</v>
      </c>
      <c r="C10" s="66" t="s">
        <v>138</v>
      </c>
    </row>
    <row r="11" spans="1:3" x14ac:dyDescent="0.35">
      <c r="A11" s="22" t="s">
        <v>167</v>
      </c>
      <c r="B11" s="66" t="s">
        <v>168</v>
      </c>
      <c r="C11" s="66" t="s">
        <v>169</v>
      </c>
    </row>
    <row r="13" spans="1:3" x14ac:dyDescent="0.35">
      <c r="A13" s="22" t="s">
        <v>5</v>
      </c>
      <c r="B13" s="23" t="s">
        <v>108</v>
      </c>
      <c r="C13" s="23" t="s">
        <v>110</v>
      </c>
    </row>
    <row r="14" spans="1:3" x14ac:dyDescent="0.35">
      <c r="A14" s="22" t="s">
        <v>6</v>
      </c>
      <c r="B14" s="23" t="s">
        <v>109</v>
      </c>
      <c r="C14" s="23" t="s">
        <v>111</v>
      </c>
    </row>
    <row r="15" spans="1:3" x14ac:dyDescent="0.35">
      <c r="A15" s="22" t="s">
        <v>58</v>
      </c>
      <c r="B15" s="23" t="s">
        <v>112</v>
      </c>
      <c r="C15" s="23" t="s">
        <v>113</v>
      </c>
    </row>
    <row r="16" spans="1:3" x14ac:dyDescent="0.35">
      <c r="A16" s="22"/>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sheetPr>
  <dimension ref="A1:AV8"/>
  <sheetViews>
    <sheetView tabSelected="1" topLeftCell="T1" zoomScaleNormal="100" workbookViewId="0">
      <selection activeCell="AM20" sqref="AM20"/>
    </sheetView>
  </sheetViews>
  <sheetFormatPr baseColWidth="10" defaultColWidth="11.453125" defaultRowHeight="14.5" x14ac:dyDescent="0.35"/>
  <cols>
    <col min="1" max="1" width="11.81640625" style="19" customWidth="1"/>
    <col min="2" max="2" width="11.453125" style="19"/>
    <col min="3" max="3" width="13.54296875" style="19" customWidth="1"/>
    <col min="4" max="4" width="12.1796875" style="19" customWidth="1"/>
    <col min="5" max="6" width="11.453125" style="19"/>
    <col min="7" max="7" width="20.81640625" style="19" customWidth="1"/>
    <col min="8" max="13" width="11.453125" style="19"/>
    <col min="14" max="14" width="11.1796875" style="19" bestFit="1" customWidth="1"/>
    <col min="15" max="21" width="10.81640625" style="19" customWidth="1"/>
    <col min="22" max="22" width="11.1796875" style="19" bestFit="1" customWidth="1"/>
    <col min="23" max="23" width="14.81640625" style="19" customWidth="1"/>
    <col min="24" max="27" width="11" style="19" customWidth="1"/>
    <col min="28" max="34" width="10.81640625" style="1" customWidth="1"/>
    <col min="35" max="35" width="12.1796875" style="1" bestFit="1" customWidth="1"/>
    <col min="36" max="37" width="12.1796875" style="1" customWidth="1"/>
    <col min="38" max="42" width="10.81640625" style="1" customWidth="1"/>
    <col min="43" max="43" width="7.453125" style="19" bestFit="1" customWidth="1"/>
    <col min="44" max="46" width="16" style="1" customWidth="1"/>
    <col min="47" max="47" width="11.453125" style="19"/>
    <col min="48" max="48" width="11.453125" style="1"/>
    <col min="49" max="16384" width="11.453125" style="19"/>
  </cols>
  <sheetData>
    <row r="1" spans="1:48" s="3" customFormat="1" ht="63.75" customHeight="1" x14ac:dyDescent="0.35">
      <c r="A1" s="204" t="s">
        <v>11</v>
      </c>
      <c r="B1" s="207" t="s">
        <v>0</v>
      </c>
      <c r="C1" s="207" t="s">
        <v>64</v>
      </c>
      <c r="D1" s="207" t="s">
        <v>12</v>
      </c>
      <c r="E1" s="216" t="s">
        <v>13</v>
      </c>
      <c r="F1" s="217"/>
      <c r="G1" s="216" t="s">
        <v>43</v>
      </c>
      <c r="H1" s="220"/>
      <c r="I1" s="220"/>
      <c r="J1" s="220"/>
      <c r="K1" s="217"/>
      <c r="L1" s="207" t="s">
        <v>21</v>
      </c>
      <c r="M1" s="207" t="s">
        <v>22</v>
      </c>
      <c r="N1" s="233" t="s">
        <v>10</v>
      </c>
      <c r="O1" s="234"/>
      <c r="P1" s="234"/>
      <c r="Q1" s="234"/>
      <c r="R1" s="234"/>
      <c r="S1" s="234"/>
      <c r="T1" s="234"/>
      <c r="U1" s="234"/>
      <c r="V1" s="234"/>
      <c r="W1" s="235"/>
      <c r="X1" s="227" t="s">
        <v>63</v>
      </c>
      <c r="Y1" s="228"/>
      <c r="Z1" s="228"/>
      <c r="AA1" s="228"/>
      <c r="AB1" s="229"/>
      <c r="AC1" s="210" t="s">
        <v>59</v>
      </c>
      <c r="AD1" s="210"/>
      <c r="AE1" s="210"/>
      <c r="AF1" s="210"/>
      <c r="AG1" s="210"/>
      <c r="AH1" s="210"/>
      <c r="AI1" s="210"/>
      <c r="AJ1" s="210"/>
      <c r="AK1" s="210"/>
      <c r="AL1" s="210"/>
      <c r="AM1" s="210"/>
      <c r="AN1" s="210"/>
      <c r="AO1" s="210"/>
      <c r="AP1" s="210"/>
      <c r="AQ1" s="210"/>
      <c r="AR1" s="210"/>
      <c r="AS1" s="210"/>
      <c r="AT1" s="211"/>
      <c r="AU1" s="212" t="s">
        <v>42</v>
      </c>
      <c r="AV1" s="213"/>
    </row>
    <row r="2" spans="1:48" s="3" customFormat="1" ht="27" customHeight="1" x14ac:dyDescent="0.35">
      <c r="A2" s="205"/>
      <c r="B2" s="208"/>
      <c r="C2" s="208"/>
      <c r="D2" s="208"/>
      <c r="E2" s="218"/>
      <c r="F2" s="219"/>
      <c r="G2" s="218"/>
      <c r="H2" s="221"/>
      <c r="I2" s="221"/>
      <c r="J2" s="221"/>
      <c r="K2" s="219"/>
      <c r="L2" s="208"/>
      <c r="M2" s="208"/>
      <c r="N2" s="236"/>
      <c r="O2" s="237"/>
      <c r="P2" s="237"/>
      <c r="Q2" s="237"/>
      <c r="R2" s="237"/>
      <c r="S2" s="237"/>
      <c r="T2" s="237"/>
      <c r="U2" s="237"/>
      <c r="V2" s="237"/>
      <c r="W2" s="238"/>
      <c r="X2" s="230"/>
      <c r="Y2" s="231"/>
      <c r="Z2" s="231"/>
      <c r="AA2" s="231"/>
      <c r="AB2" s="232"/>
      <c r="AC2" s="225" t="s">
        <v>57</v>
      </c>
      <c r="AD2" s="225"/>
      <c r="AE2" s="225"/>
      <c r="AF2" s="225"/>
      <c r="AG2" s="225"/>
      <c r="AH2" s="226"/>
      <c r="AI2" s="222" t="s">
        <v>50</v>
      </c>
      <c r="AJ2" s="222"/>
      <c r="AK2" s="222"/>
      <c r="AL2" s="222"/>
      <c r="AM2" s="222"/>
      <c r="AN2" s="222"/>
      <c r="AO2" s="222"/>
      <c r="AP2" s="222"/>
      <c r="AQ2" s="222" t="s">
        <v>7</v>
      </c>
      <c r="AR2" s="222"/>
      <c r="AS2" s="223" t="s">
        <v>41</v>
      </c>
      <c r="AT2" s="224"/>
      <c r="AU2" s="214"/>
      <c r="AV2" s="215"/>
    </row>
    <row r="3" spans="1:48" s="2" customFormat="1" ht="52.5" thickBot="1" x14ac:dyDescent="0.4">
      <c r="A3" s="206"/>
      <c r="B3" s="209"/>
      <c r="C3" s="209"/>
      <c r="D3" s="209"/>
      <c r="E3" s="10" t="s">
        <v>14</v>
      </c>
      <c r="F3" s="10" t="s">
        <v>15</v>
      </c>
      <c r="G3" s="10" t="s">
        <v>16</v>
      </c>
      <c r="H3" s="10" t="s">
        <v>17</v>
      </c>
      <c r="I3" s="10" t="s">
        <v>18</v>
      </c>
      <c r="J3" s="10" t="s">
        <v>19</v>
      </c>
      <c r="K3" s="10" t="s">
        <v>20</v>
      </c>
      <c r="L3" s="209"/>
      <c r="M3" s="209"/>
      <c r="N3" s="11" t="s">
        <v>47</v>
      </c>
      <c r="O3" s="11" t="s">
        <v>46</v>
      </c>
      <c r="P3" s="11" t="s">
        <v>26</v>
      </c>
      <c r="Q3" s="11" t="s">
        <v>27</v>
      </c>
      <c r="R3" s="11" t="s">
        <v>23</v>
      </c>
      <c r="S3" s="11" t="s">
        <v>24</v>
      </c>
      <c r="T3" s="11" t="s">
        <v>28</v>
      </c>
      <c r="U3" s="11" t="s">
        <v>1</v>
      </c>
      <c r="V3" s="12" t="s">
        <v>175</v>
      </c>
      <c r="W3" s="4" t="s">
        <v>29</v>
      </c>
      <c r="X3" s="13" t="s">
        <v>38</v>
      </c>
      <c r="Y3" s="11" t="s">
        <v>34</v>
      </c>
      <c r="Z3" s="11" t="s">
        <v>35</v>
      </c>
      <c r="AA3" s="11" t="s">
        <v>3</v>
      </c>
      <c r="AB3" s="14" t="s">
        <v>36</v>
      </c>
      <c r="AC3" s="6" t="s">
        <v>37</v>
      </c>
      <c r="AD3" s="15" t="s">
        <v>38</v>
      </c>
      <c r="AE3" s="15" t="s">
        <v>34</v>
      </c>
      <c r="AF3" s="15" t="s">
        <v>39</v>
      </c>
      <c r="AG3" s="15" t="s">
        <v>3</v>
      </c>
      <c r="AH3" s="16" t="s">
        <v>40</v>
      </c>
      <c r="AI3" s="11" t="s">
        <v>247</v>
      </c>
      <c r="AJ3" s="199" t="s">
        <v>248</v>
      </c>
      <c r="AK3" s="17" t="s">
        <v>176</v>
      </c>
      <c r="AL3" s="11" t="s">
        <v>38</v>
      </c>
      <c r="AM3" s="11" t="s">
        <v>34</v>
      </c>
      <c r="AN3" s="11" t="s">
        <v>39</v>
      </c>
      <c r="AO3" s="11" t="s">
        <v>3</v>
      </c>
      <c r="AP3" s="18" t="s">
        <v>40</v>
      </c>
      <c r="AQ3" s="11" t="s">
        <v>2</v>
      </c>
      <c r="AR3" s="18" t="s">
        <v>40</v>
      </c>
      <c r="AS3" s="11" t="s">
        <v>2</v>
      </c>
      <c r="AT3" s="14" t="s">
        <v>40</v>
      </c>
      <c r="AU3" s="13" t="s">
        <v>2</v>
      </c>
      <c r="AV3" s="14" t="s">
        <v>40</v>
      </c>
    </row>
    <row r="4" spans="1:48" ht="27" customHeight="1" x14ac:dyDescent="0.35">
      <c r="L4" s="5" t="s">
        <v>8</v>
      </c>
      <c r="N4" s="20"/>
      <c r="O4" s="20"/>
      <c r="Q4" s="21"/>
      <c r="R4" s="21"/>
      <c r="S4" s="21"/>
      <c r="T4" s="21"/>
      <c r="U4" s="21"/>
      <c r="V4" s="21"/>
      <c r="W4" s="5" t="s">
        <v>30</v>
      </c>
      <c r="AB4" s="1">
        <f>(R4*X4+S4*Y4+T4*Z4+U4*AA4)/100</f>
        <v>0</v>
      </c>
      <c r="AH4" s="1">
        <f>P4/365*AC4+(R4*AD4+S4*AE4+T4*AF4+U4*AG4)/100</f>
        <v>0</v>
      </c>
      <c r="AP4" s="1">
        <f>P4/365*(AI4+AJ4+AK4)+(R4*AL4+S4*AM4+T4*AN4+U4*AO4)/100</f>
        <v>0</v>
      </c>
      <c r="AR4" s="1">
        <f>(Q4*AQ4)/100</f>
        <v>0</v>
      </c>
      <c r="AS4" s="302" t="e">
        <f>(AT4/Q4)*100</f>
        <v>#DIV/0!</v>
      </c>
      <c r="AT4" s="1">
        <f>AH4+AP4+AR4</f>
        <v>0</v>
      </c>
      <c r="AU4" s="302" t="e">
        <f>(AV4/Q4)*100</f>
        <v>#DIV/0!</v>
      </c>
      <c r="AV4" s="1">
        <f>AT4-AB4</f>
        <v>0</v>
      </c>
    </row>
    <row r="5" spans="1:48" ht="27" customHeight="1" x14ac:dyDescent="0.35">
      <c r="L5" s="5" t="s">
        <v>9</v>
      </c>
      <c r="W5" s="5" t="s">
        <v>31</v>
      </c>
    </row>
    <row r="6" spans="1:48" ht="27" customHeight="1" x14ac:dyDescent="0.35">
      <c r="L6" s="5" t="s">
        <v>100</v>
      </c>
      <c r="W6" s="5" t="s">
        <v>32</v>
      </c>
    </row>
    <row r="7" spans="1:48" ht="27" customHeight="1" x14ac:dyDescent="0.35">
      <c r="W7" s="5" t="s">
        <v>33</v>
      </c>
    </row>
    <row r="8" spans="1:48" ht="27" customHeight="1" x14ac:dyDescent="0.35">
      <c r="W8" s="5" t="s">
        <v>45</v>
      </c>
    </row>
  </sheetData>
  <mergeCells count="16">
    <mergeCell ref="AU1:AV2"/>
    <mergeCell ref="E1:F2"/>
    <mergeCell ref="G1:K2"/>
    <mergeCell ref="AQ2:AR2"/>
    <mergeCell ref="AI2:AP2"/>
    <mergeCell ref="AS2:AT2"/>
    <mergeCell ref="L1:L3"/>
    <mergeCell ref="M1:M3"/>
    <mergeCell ref="AC2:AH2"/>
    <mergeCell ref="X1:AB2"/>
    <mergeCell ref="N1:W2"/>
    <mergeCell ref="A1:A3"/>
    <mergeCell ref="B1:B3"/>
    <mergeCell ref="D1:D3"/>
    <mergeCell ref="AC1:AT1"/>
    <mergeCell ref="C1:C3"/>
  </mergeCells>
  <pageMargins left="0.70866141732283472" right="0.70866141732283472" top="0.74803149606299213" bottom="0.74803149606299213" header="0.31496062992125984" footer="0.31496062992125984"/>
  <pageSetup paperSize="9" scale="56" orientation="landscape" r:id="rId1"/>
  <colBreaks count="1" manualBreakCount="1">
    <brk id="13" max="1" man="1"/>
  </col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C409B0-4429-4EA6-B3C7-0D92559920A4}">
  <sheetPr>
    <tabColor rgb="FFFFC000"/>
  </sheetPr>
  <dimension ref="A1:AV8"/>
  <sheetViews>
    <sheetView topLeftCell="T1" zoomScaleNormal="100" workbookViewId="0">
      <selection activeCell="AU4" sqref="AU4"/>
    </sheetView>
  </sheetViews>
  <sheetFormatPr baseColWidth="10" defaultColWidth="11.453125" defaultRowHeight="14.5" x14ac:dyDescent="0.35"/>
  <cols>
    <col min="1" max="1" width="11.81640625" style="19" customWidth="1"/>
    <col min="2" max="6" width="11.453125" style="19"/>
    <col min="7" max="7" width="20.81640625" style="19" customWidth="1"/>
    <col min="8" max="13" width="11.453125" style="19"/>
    <col min="14" max="14" width="11.1796875" style="19" bestFit="1" customWidth="1"/>
    <col min="15" max="21" width="10.81640625" style="19" customWidth="1"/>
    <col min="22" max="22" width="11.1796875" style="19" bestFit="1" customWidth="1"/>
    <col min="23" max="23" width="14.81640625" style="19" customWidth="1"/>
    <col min="24" max="27" width="11" style="19" customWidth="1"/>
    <col min="28" max="34" width="10.81640625" style="1" customWidth="1"/>
    <col min="35" max="35" width="12.1796875" style="1" bestFit="1" customWidth="1"/>
    <col min="36" max="37" width="12.1796875" style="1" customWidth="1"/>
    <col min="38" max="42" width="10.81640625" style="1" customWidth="1"/>
    <col min="43" max="43" width="7.453125" style="19" bestFit="1" customWidth="1"/>
    <col min="44" max="46" width="16" style="1" customWidth="1"/>
    <col min="47" max="47" width="11.453125" style="19"/>
    <col min="48" max="48" width="11.453125" style="1"/>
    <col min="49" max="16384" width="11.453125" style="19"/>
  </cols>
  <sheetData>
    <row r="1" spans="1:48" s="3" customFormat="1" ht="63.75" customHeight="1" x14ac:dyDescent="0.35">
      <c r="A1" s="204" t="s">
        <v>11</v>
      </c>
      <c r="B1" s="207" t="s">
        <v>0</v>
      </c>
      <c r="C1" s="207" t="s">
        <v>64</v>
      </c>
      <c r="D1" s="207" t="s">
        <v>12</v>
      </c>
      <c r="E1" s="216" t="s">
        <v>13</v>
      </c>
      <c r="F1" s="217"/>
      <c r="G1" s="216" t="s">
        <v>43</v>
      </c>
      <c r="H1" s="220"/>
      <c r="I1" s="220"/>
      <c r="J1" s="220"/>
      <c r="K1" s="217"/>
      <c r="L1" s="207" t="s">
        <v>21</v>
      </c>
      <c r="M1" s="207" t="s">
        <v>22</v>
      </c>
      <c r="N1" s="233" t="s">
        <v>10</v>
      </c>
      <c r="O1" s="234"/>
      <c r="P1" s="234"/>
      <c r="Q1" s="234"/>
      <c r="R1" s="234"/>
      <c r="S1" s="234"/>
      <c r="T1" s="234"/>
      <c r="U1" s="234"/>
      <c r="V1" s="234"/>
      <c r="W1" s="235"/>
      <c r="X1" s="227" t="s">
        <v>63</v>
      </c>
      <c r="Y1" s="228"/>
      <c r="Z1" s="228"/>
      <c r="AA1" s="228"/>
      <c r="AB1" s="229"/>
      <c r="AC1" s="210" t="s">
        <v>59</v>
      </c>
      <c r="AD1" s="210"/>
      <c r="AE1" s="210"/>
      <c r="AF1" s="210"/>
      <c r="AG1" s="210"/>
      <c r="AH1" s="210"/>
      <c r="AI1" s="210"/>
      <c r="AJ1" s="210"/>
      <c r="AK1" s="210"/>
      <c r="AL1" s="210"/>
      <c r="AM1" s="210"/>
      <c r="AN1" s="210"/>
      <c r="AO1" s="210"/>
      <c r="AP1" s="210"/>
      <c r="AQ1" s="210"/>
      <c r="AR1" s="210"/>
      <c r="AS1" s="210"/>
      <c r="AT1" s="211"/>
      <c r="AU1" s="212" t="s">
        <v>42</v>
      </c>
      <c r="AV1" s="213"/>
    </row>
    <row r="2" spans="1:48" s="3" customFormat="1" ht="27" customHeight="1" x14ac:dyDescent="0.35">
      <c r="A2" s="205"/>
      <c r="B2" s="208"/>
      <c r="C2" s="208"/>
      <c r="D2" s="208"/>
      <c r="E2" s="218"/>
      <c r="F2" s="219"/>
      <c r="G2" s="218"/>
      <c r="H2" s="221"/>
      <c r="I2" s="221"/>
      <c r="J2" s="221"/>
      <c r="K2" s="219"/>
      <c r="L2" s="208"/>
      <c r="M2" s="208"/>
      <c r="N2" s="236"/>
      <c r="O2" s="237"/>
      <c r="P2" s="237"/>
      <c r="Q2" s="237"/>
      <c r="R2" s="237"/>
      <c r="S2" s="237"/>
      <c r="T2" s="237"/>
      <c r="U2" s="237"/>
      <c r="V2" s="237"/>
      <c r="W2" s="238"/>
      <c r="X2" s="230"/>
      <c r="Y2" s="231"/>
      <c r="Z2" s="231"/>
      <c r="AA2" s="231"/>
      <c r="AB2" s="232"/>
      <c r="AC2" s="225" t="s">
        <v>57</v>
      </c>
      <c r="AD2" s="225"/>
      <c r="AE2" s="225"/>
      <c r="AF2" s="225"/>
      <c r="AG2" s="225"/>
      <c r="AH2" s="226"/>
      <c r="AI2" s="222" t="s">
        <v>50</v>
      </c>
      <c r="AJ2" s="222"/>
      <c r="AK2" s="222"/>
      <c r="AL2" s="222"/>
      <c r="AM2" s="222"/>
      <c r="AN2" s="222"/>
      <c r="AO2" s="222"/>
      <c r="AP2" s="222"/>
      <c r="AQ2" s="222" t="s">
        <v>7</v>
      </c>
      <c r="AR2" s="222"/>
      <c r="AS2" s="223" t="s">
        <v>41</v>
      </c>
      <c r="AT2" s="224"/>
      <c r="AU2" s="214"/>
      <c r="AV2" s="215"/>
    </row>
    <row r="3" spans="1:48" s="2" customFormat="1" ht="52.5" thickBot="1" x14ac:dyDescent="0.4">
      <c r="A3" s="206"/>
      <c r="B3" s="209"/>
      <c r="C3" s="209"/>
      <c r="D3" s="209"/>
      <c r="E3" s="10" t="s">
        <v>14</v>
      </c>
      <c r="F3" s="10" t="s">
        <v>15</v>
      </c>
      <c r="G3" s="10" t="s">
        <v>16</v>
      </c>
      <c r="H3" s="10" t="s">
        <v>17</v>
      </c>
      <c r="I3" s="10" t="s">
        <v>18</v>
      </c>
      <c r="J3" s="10" t="s">
        <v>19</v>
      </c>
      <c r="K3" s="10" t="s">
        <v>20</v>
      </c>
      <c r="L3" s="209"/>
      <c r="M3" s="209"/>
      <c r="N3" s="11" t="s">
        <v>47</v>
      </c>
      <c r="O3" s="11" t="s">
        <v>46</v>
      </c>
      <c r="P3" s="11" t="s">
        <v>26</v>
      </c>
      <c r="Q3" s="11" t="s">
        <v>27</v>
      </c>
      <c r="R3" s="11" t="s">
        <v>23</v>
      </c>
      <c r="S3" s="11" t="s">
        <v>24</v>
      </c>
      <c r="T3" s="11" t="s">
        <v>28</v>
      </c>
      <c r="U3" s="11" t="s">
        <v>1</v>
      </c>
      <c r="V3" s="12" t="s">
        <v>175</v>
      </c>
      <c r="W3" s="4" t="s">
        <v>29</v>
      </c>
      <c r="X3" s="13" t="s">
        <v>38</v>
      </c>
      <c r="Y3" s="11" t="s">
        <v>34</v>
      </c>
      <c r="Z3" s="11" t="s">
        <v>35</v>
      </c>
      <c r="AA3" s="11" t="s">
        <v>3</v>
      </c>
      <c r="AB3" s="14" t="s">
        <v>36</v>
      </c>
      <c r="AC3" s="6" t="s">
        <v>37</v>
      </c>
      <c r="AD3" s="15" t="s">
        <v>38</v>
      </c>
      <c r="AE3" s="15" t="s">
        <v>34</v>
      </c>
      <c r="AF3" s="15" t="s">
        <v>39</v>
      </c>
      <c r="AG3" s="15" t="s">
        <v>3</v>
      </c>
      <c r="AH3" s="16" t="s">
        <v>40</v>
      </c>
      <c r="AI3" s="11" t="s">
        <v>247</v>
      </c>
      <c r="AJ3" s="199" t="s">
        <v>248</v>
      </c>
      <c r="AK3" s="17" t="s">
        <v>176</v>
      </c>
      <c r="AL3" s="11" t="s">
        <v>38</v>
      </c>
      <c r="AM3" s="11" t="s">
        <v>34</v>
      </c>
      <c r="AN3" s="11" t="s">
        <v>39</v>
      </c>
      <c r="AO3" s="11" t="s">
        <v>3</v>
      </c>
      <c r="AP3" s="18" t="s">
        <v>40</v>
      </c>
      <c r="AQ3" s="11" t="s">
        <v>2</v>
      </c>
      <c r="AR3" s="18" t="s">
        <v>40</v>
      </c>
      <c r="AS3" s="11" t="s">
        <v>2</v>
      </c>
      <c r="AT3" s="14" t="s">
        <v>40</v>
      </c>
      <c r="AU3" s="13" t="s">
        <v>2</v>
      </c>
      <c r="AV3" s="14" t="s">
        <v>40</v>
      </c>
    </row>
    <row r="4" spans="1:48" ht="27" customHeight="1" x14ac:dyDescent="0.35">
      <c r="L4" s="5" t="s">
        <v>8</v>
      </c>
      <c r="N4" s="20"/>
      <c r="O4" s="20"/>
      <c r="Q4" s="21"/>
      <c r="R4" s="21"/>
      <c r="S4" s="21"/>
      <c r="T4" s="21"/>
      <c r="U4" s="21"/>
      <c r="V4" s="21"/>
      <c r="W4" s="5" t="s">
        <v>30</v>
      </c>
      <c r="AB4" s="1">
        <f>(R4*X4+S4*Y4+T4*Z4+U4*AA4)/100</f>
        <v>0</v>
      </c>
      <c r="AH4" s="1">
        <f>P4/365*AC4+(R4*AD4+S4*AE4+T4*AF4+U4*AG4)/100</f>
        <v>0</v>
      </c>
      <c r="AP4" s="1">
        <f>P4/365*(AI4+AJ4+AK4)+(R4*AL4+S4*AM4+T4*AN4+U4*AO4)/100</f>
        <v>0</v>
      </c>
      <c r="AR4" s="1">
        <f>(Q4*AQ4)/100</f>
        <v>0</v>
      </c>
      <c r="AS4" s="301" t="e">
        <f>(AT4/Q4)*100</f>
        <v>#DIV/0!</v>
      </c>
      <c r="AT4" s="1">
        <f>AH4+AP4+AR4</f>
        <v>0</v>
      </c>
      <c r="AU4" s="301" t="e">
        <f>(AV4/Q4)*100</f>
        <v>#DIV/0!</v>
      </c>
      <c r="AV4" s="1">
        <f>AT4-AB4</f>
        <v>0</v>
      </c>
    </row>
    <row r="5" spans="1:48" ht="27" customHeight="1" x14ac:dyDescent="0.35">
      <c r="L5" s="5" t="s">
        <v>9</v>
      </c>
      <c r="W5" s="5" t="s">
        <v>31</v>
      </c>
    </row>
    <row r="6" spans="1:48" ht="27" customHeight="1" x14ac:dyDescent="0.35">
      <c r="L6" s="5" t="s">
        <v>100</v>
      </c>
      <c r="W6" s="5" t="s">
        <v>32</v>
      </c>
    </row>
    <row r="7" spans="1:48" ht="27" customHeight="1" x14ac:dyDescent="0.35">
      <c r="W7" s="5" t="s">
        <v>33</v>
      </c>
    </row>
    <row r="8" spans="1:48" ht="27" customHeight="1" x14ac:dyDescent="0.35">
      <c r="W8" s="5" t="s">
        <v>45</v>
      </c>
    </row>
  </sheetData>
  <mergeCells count="16">
    <mergeCell ref="L1:L3"/>
    <mergeCell ref="M1:M3"/>
    <mergeCell ref="N1:W2"/>
    <mergeCell ref="X1:AB2"/>
    <mergeCell ref="AC1:AT1"/>
    <mergeCell ref="AU1:AV2"/>
    <mergeCell ref="AC2:AH2"/>
    <mergeCell ref="AI2:AP2"/>
    <mergeCell ref="AQ2:AR2"/>
    <mergeCell ref="AS2:AT2"/>
    <mergeCell ref="G1:K2"/>
    <mergeCell ref="A1:A3"/>
    <mergeCell ref="B1:B3"/>
    <mergeCell ref="C1:C3"/>
    <mergeCell ref="D1:D3"/>
    <mergeCell ref="E1:F2"/>
  </mergeCells>
  <pageMargins left="0.70866141732283472" right="0.70866141732283472" top="0.74803149606299213" bottom="0.74803149606299213" header="0.31496062992125984" footer="0.31496062992125984"/>
  <pageSetup paperSize="9" scale="56" orientation="landscape" r:id="rId1"/>
  <colBreaks count="1" manualBreakCount="1">
    <brk id="13" max="1" man="1"/>
  </col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00"/>
  </sheetPr>
  <dimension ref="A1:Y8"/>
  <sheetViews>
    <sheetView topLeftCell="G1" zoomScaleNormal="100" workbookViewId="0">
      <selection activeCell="X4" sqref="X4"/>
    </sheetView>
  </sheetViews>
  <sheetFormatPr baseColWidth="10" defaultColWidth="11.453125" defaultRowHeight="14.5" x14ac:dyDescent="0.35"/>
  <cols>
    <col min="1" max="1" width="11.81640625" style="19" customWidth="1"/>
    <col min="2" max="4" width="11.453125" style="19"/>
    <col min="5" max="5" width="20.81640625" style="19" customWidth="1"/>
    <col min="6" max="11" width="11.453125" style="19"/>
    <col min="12" max="12" width="11.1796875" style="19" bestFit="1" customWidth="1"/>
    <col min="13" max="19" width="10.81640625" style="19" customWidth="1"/>
    <col min="20" max="20" width="11.1796875" style="19" bestFit="1" customWidth="1"/>
    <col min="21" max="21" width="29.54296875" style="19" bestFit="1" customWidth="1"/>
    <col min="22" max="25" width="13.81640625" style="1" customWidth="1"/>
    <col min="26" max="16384" width="11.453125" style="19"/>
  </cols>
  <sheetData>
    <row r="1" spans="1:25" s="3" customFormat="1" ht="63.75" customHeight="1" x14ac:dyDescent="0.35">
      <c r="A1" s="204" t="s">
        <v>11</v>
      </c>
      <c r="B1" s="207" t="s">
        <v>0</v>
      </c>
      <c r="C1" s="216" t="s">
        <v>13</v>
      </c>
      <c r="D1" s="217"/>
      <c r="E1" s="216" t="s">
        <v>43</v>
      </c>
      <c r="F1" s="220"/>
      <c r="G1" s="220"/>
      <c r="H1" s="220"/>
      <c r="I1" s="217"/>
      <c r="J1" s="207" t="s">
        <v>21</v>
      </c>
      <c r="K1" s="207" t="s">
        <v>22</v>
      </c>
      <c r="L1" s="233" t="s">
        <v>10</v>
      </c>
      <c r="M1" s="234"/>
      <c r="N1" s="234"/>
      <c r="O1" s="234"/>
      <c r="P1" s="234"/>
      <c r="Q1" s="234"/>
      <c r="R1" s="234"/>
      <c r="S1" s="234"/>
      <c r="T1" s="234"/>
      <c r="U1" s="235"/>
      <c r="V1" s="239" t="s">
        <v>72</v>
      </c>
      <c r="W1" s="239" t="s">
        <v>73</v>
      </c>
      <c r="X1" s="227" t="s">
        <v>42</v>
      </c>
      <c r="Y1" s="229"/>
    </row>
    <row r="2" spans="1:25" s="3" customFormat="1" ht="27" customHeight="1" x14ac:dyDescent="0.35">
      <c r="A2" s="205"/>
      <c r="B2" s="208"/>
      <c r="C2" s="218"/>
      <c r="D2" s="219"/>
      <c r="E2" s="218"/>
      <c r="F2" s="221"/>
      <c r="G2" s="221"/>
      <c r="H2" s="221"/>
      <c r="I2" s="219"/>
      <c r="J2" s="208"/>
      <c r="K2" s="208"/>
      <c r="L2" s="236"/>
      <c r="M2" s="237"/>
      <c r="N2" s="237"/>
      <c r="O2" s="237"/>
      <c r="P2" s="237"/>
      <c r="Q2" s="237"/>
      <c r="R2" s="237"/>
      <c r="S2" s="237"/>
      <c r="T2" s="237"/>
      <c r="U2" s="238"/>
      <c r="V2" s="240"/>
      <c r="W2" s="240"/>
      <c r="X2" s="230"/>
      <c r="Y2" s="232"/>
    </row>
    <row r="3" spans="1:25" s="2" customFormat="1" ht="52.5" thickBot="1" x14ac:dyDescent="0.4">
      <c r="A3" s="206"/>
      <c r="B3" s="209"/>
      <c r="C3" s="10" t="s">
        <v>14</v>
      </c>
      <c r="D3" s="10" t="s">
        <v>15</v>
      </c>
      <c r="E3" s="10" t="s">
        <v>16</v>
      </c>
      <c r="F3" s="10" t="s">
        <v>17</v>
      </c>
      <c r="G3" s="10" t="s">
        <v>18</v>
      </c>
      <c r="H3" s="10" t="s">
        <v>19</v>
      </c>
      <c r="I3" s="10" t="s">
        <v>20</v>
      </c>
      <c r="J3" s="209"/>
      <c r="K3" s="209"/>
      <c r="L3" s="11" t="s">
        <v>47</v>
      </c>
      <c r="M3" s="11" t="s">
        <v>46</v>
      </c>
      <c r="N3" s="11" t="s">
        <v>26</v>
      </c>
      <c r="O3" s="11" t="s">
        <v>27</v>
      </c>
      <c r="P3" s="11" t="s">
        <v>23</v>
      </c>
      <c r="Q3" s="11" t="s">
        <v>24</v>
      </c>
      <c r="R3" s="11" t="s">
        <v>28</v>
      </c>
      <c r="S3" s="11" t="s">
        <v>1</v>
      </c>
      <c r="T3" s="12" t="s">
        <v>166</v>
      </c>
      <c r="U3" s="4" t="s">
        <v>29</v>
      </c>
      <c r="V3" s="28" t="s">
        <v>71</v>
      </c>
      <c r="W3" s="14" t="s">
        <v>71</v>
      </c>
      <c r="X3" s="38" t="s">
        <v>2</v>
      </c>
      <c r="Y3" s="39" t="s">
        <v>40</v>
      </c>
    </row>
    <row r="4" spans="1:25" ht="27" customHeight="1" x14ac:dyDescent="0.35">
      <c r="J4" s="5" t="s">
        <v>8</v>
      </c>
      <c r="L4" s="20"/>
      <c r="M4" s="20"/>
      <c r="O4" s="21"/>
      <c r="P4" s="21"/>
      <c r="Q4" s="21"/>
      <c r="R4" s="21"/>
      <c r="S4" s="21"/>
      <c r="T4" s="21"/>
      <c r="U4" s="5" t="s">
        <v>30</v>
      </c>
      <c r="X4" s="301" t="e">
        <f>(Y4/O4)*100</f>
        <v>#DIV/0!</v>
      </c>
      <c r="Y4" s="1">
        <f>W4-V4</f>
        <v>0</v>
      </c>
    </row>
    <row r="5" spans="1:25" ht="27" customHeight="1" x14ac:dyDescent="0.35">
      <c r="J5" s="5" t="s">
        <v>9</v>
      </c>
      <c r="U5" s="5" t="s">
        <v>31</v>
      </c>
    </row>
    <row r="6" spans="1:25" ht="27" customHeight="1" x14ac:dyDescent="0.35">
      <c r="J6" s="5" t="s">
        <v>100</v>
      </c>
      <c r="U6" s="5" t="s">
        <v>32</v>
      </c>
    </row>
    <row r="7" spans="1:25" ht="27" customHeight="1" x14ac:dyDescent="0.35">
      <c r="U7" s="5" t="s">
        <v>33</v>
      </c>
    </row>
    <row r="8" spans="1:25" ht="27" customHeight="1" x14ac:dyDescent="0.35">
      <c r="U8" s="5" t="s">
        <v>45</v>
      </c>
    </row>
  </sheetData>
  <mergeCells count="10">
    <mergeCell ref="X1:Y2"/>
    <mergeCell ref="J1:J3"/>
    <mergeCell ref="A1:A3"/>
    <mergeCell ref="B1:B3"/>
    <mergeCell ref="C1:D2"/>
    <mergeCell ref="E1:I2"/>
    <mergeCell ref="K1:K3"/>
    <mergeCell ref="L1:U2"/>
    <mergeCell ref="V1:V2"/>
    <mergeCell ref="W1:W2"/>
  </mergeCells>
  <pageMargins left="0.70866141732283472" right="0.70866141732283472" top="0.74803149606299213" bottom="0.74803149606299213" header="0.31496062992125984" footer="0.31496062992125984"/>
  <pageSetup paperSize="9" scale="3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AB623B-B163-494F-A4A8-4FA035F825AC}">
  <sheetPr>
    <tabColor rgb="FFFFC000"/>
    <pageSetUpPr fitToPage="1"/>
  </sheetPr>
  <dimension ref="A1:Q32"/>
  <sheetViews>
    <sheetView topLeftCell="A4" zoomScaleNormal="100" workbookViewId="0">
      <selection activeCell="B19" sqref="B19"/>
    </sheetView>
  </sheetViews>
  <sheetFormatPr baseColWidth="10" defaultColWidth="11.453125" defaultRowHeight="14.5" x14ac:dyDescent="0.35"/>
  <cols>
    <col min="1" max="1" width="48" style="19" customWidth="1"/>
    <col min="2" max="15" width="15.6328125" style="19" customWidth="1"/>
    <col min="16" max="16" width="23.54296875" style="19" customWidth="1"/>
    <col min="17" max="17" width="22.453125" style="19" customWidth="1"/>
    <col min="18" max="16384" width="11.453125" style="19"/>
  </cols>
  <sheetData>
    <row r="1" spans="1:17" ht="29" x14ac:dyDescent="0.35">
      <c r="A1" s="56" t="s">
        <v>130</v>
      </c>
      <c r="B1" s="53">
        <f>Contact!B3</f>
        <v>0</v>
      </c>
      <c r="C1" s="57">
        <v>2023</v>
      </c>
    </row>
    <row r="2" spans="1:17" x14ac:dyDescent="0.35">
      <c r="A2" s="56"/>
      <c r="B2" s="53"/>
      <c r="C2" s="57"/>
    </row>
    <row r="3" spans="1:17" ht="14.5" customHeight="1" x14ac:dyDescent="0.35">
      <c r="A3" s="1"/>
      <c r="B3" s="245" t="s">
        <v>53</v>
      </c>
      <c r="C3" s="250"/>
      <c r="D3" s="246"/>
      <c r="E3" s="241" t="s">
        <v>133</v>
      </c>
      <c r="F3" s="241" t="s">
        <v>132</v>
      </c>
      <c r="G3" s="245" t="s">
        <v>178</v>
      </c>
      <c r="H3" s="250"/>
      <c r="I3" s="246"/>
      <c r="J3" s="251" t="s">
        <v>134</v>
      </c>
      <c r="K3" s="245" t="s">
        <v>179</v>
      </c>
      <c r="L3" s="250"/>
      <c r="M3" s="246"/>
      <c r="N3" s="241" t="s">
        <v>180</v>
      </c>
      <c r="O3" s="243" t="s">
        <v>204</v>
      </c>
      <c r="P3" s="245" t="s">
        <v>189</v>
      </c>
      <c r="Q3" s="246"/>
    </row>
    <row r="4" spans="1:17" ht="74.25" customHeight="1" x14ac:dyDescent="0.35">
      <c r="A4" s="125" t="s">
        <v>182</v>
      </c>
      <c r="B4" s="128" t="s">
        <v>62</v>
      </c>
      <c r="C4" s="129" t="s">
        <v>183</v>
      </c>
      <c r="D4" s="129" t="s">
        <v>184</v>
      </c>
      <c r="E4" s="242"/>
      <c r="F4" s="242"/>
      <c r="G4" s="128" t="s">
        <v>62</v>
      </c>
      <c r="H4" s="129" t="s">
        <v>183</v>
      </c>
      <c r="I4" s="129" t="s">
        <v>184</v>
      </c>
      <c r="J4" s="252"/>
      <c r="K4" s="107" t="s">
        <v>54</v>
      </c>
      <c r="L4" s="129" t="s">
        <v>183</v>
      </c>
      <c r="M4" s="130" t="s">
        <v>184</v>
      </c>
      <c r="N4" s="242"/>
      <c r="O4" s="244"/>
      <c r="P4" s="131" t="s">
        <v>188</v>
      </c>
      <c r="Q4" s="129" t="s">
        <v>205</v>
      </c>
    </row>
    <row r="5" spans="1:17" x14ac:dyDescent="0.35">
      <c r="A5" s="108" t="s">
        <v>30</v>
      </c>
      <c r="B5" s="132">
        <f>C5+D5</f>
        <v>0</v>
      </c>
      <c r="C5" s="108"/>
      <c r="D5" s="108"/>
      <c r="E5" s="110"/>
      <c r="F5" s="109" t="e">
        <f>B5/E5</f>
        <v>#DIV/0!</v>
      </c>
      <c r="G5" s="110">
        <f>H5+I5</f>
        <v>0</v>
      </c>
      <c r="H5" s="110"/>
      <c r="I5" s="110"/>
      <c r="J5" s="111" t="e">
        <f>G5/E5*1000</f>
        <v>#DIV/0!</v>
      </c>
      <c r="K5" s="109" t="e">
        <f>B5/G5</f>
        <v>#DIV/0!</v>
      </c>
      <c r="L5" s="109" t="e">
        <f>C5/H5</f>
        <v>#DIV/0!</v>
      </c>
      <c r="M5" s="109" t="e">
        <f>D5/I5</f>
        <v>#DIV/0!</v>
      </c>
      <c r="N5" s="109"/>
      <c r="O5" s="109"/>
      <c r="P5" s="112" t="e">
        <f>N5/G5</f>
        <v>#DIV/0!</v>
      </c>
      <c r="Q5" s="112" t="e">
        <f>O5/G5</f>
        <v>#DIV/0!</v>
      </c>
    </row>
    <row r="6" spans="1:17" x14ac:dyDescent="0.35">
      <c r="A6" s="108" t="s">
        <v>31</v>
      </c>
      <c r="B6" s="132">
        <f t="shared" ref="B6:B9" si="0">C6+D6</f>
        <v>0</v>
      </c>
      <c r="C6" s="108"/>
      <c r="D6" s="108"/>
      <c r="E6" s="110"/>
      <c r="F6" s="109" t="e">
        <f t="shared" ref="F6:F9" si="1">B6/E6</f>
        <v>#DIV/0!</v>
      </c>
      <c r="G6" s="110">
        <f t="shared" ref="G6:G9" si="2">H6+I6</f>
        <v>0</v>
      </c>
      <c r="H6" s="110"/>
      <c r="I6" s="110"/>
      <c r="J6" s="111" t="e">
        <f t="shared" ref="J6:J10" si="3">G6/E6*1000</f>
        <v>#DIV/0!</v>
      </c>
      <c r="K6" s="109" t="e">
        <f t="shared" ref="K6:M10" si="4">B6/G6</f>
        <v>#DIV/0!</v>
      </c>
      <c r="L6" s="109" t="e">
        <f t="shared" si="4"/>
        <v>#DIV/0!</v>
      </c>
      <c r="M6" s="109" t="e">
        <f t="shared" si="4"/>
        <v>#DIV/0!</v>
      </c>
      <c r="N6" s="109"/>
      <c r="O6" s="109"/>
      <c r="P6" s="112" t="e">
        <f t="shared" ref="P6:P9" si="5">N6/G6</f>
        <v>#DIV/0!</v>
      </c>
      <c r="Q6" s="112" t="e">
        <f t="shared" ref="Q6:Q9" si="6">O6/G6</f>
        <v>#DIV/0!</v>
      </c>
    </row>
    <row r="7" spans="1:17" x14ac:dyDescent="0.35">
      <c r="A7" s="108" t="s">
        <v>51</v>
      </c>
      <c r="B7" s="132">
        <f t="shared" si="0"/>
        <v>0</v>
      </c>
      <c r="C7" s="108"/>
      <c r="D7" s="108"/>
      <c r="E7" s="110"/>
      <c r="F7" s="109" t="e">
        <f t="shared" si="1"/>
        <v>#DIV/0!</v>
      </c>
      <c r="G7" s="110">
        <f t="shared" si="2"/>
        <v>0</v>
      </c>
      <c r="H7" s="110"/>
      <c r="I7" s="110"/>
      <c r="J7" s="111" t="e">
        <f t="shared" si="3"/>
        <v>#DIV/0!</v>
      </c>
      <c r="K7" s="109" t="e">
        <f t="shared" si="4"/>
        <v>#DIV/0!</v>
      </c>
      <c r="L7" s="109" t="e">
        <f t="shared" si="4"/>
        <v>#DIV/0!</v>
      </c>
      <c r="M7" s="109" t="e">
        <f t="shared" si="4"/>
        <v>#DIV/0!</v>
      </c>
      <c r="N7" s="109"/>
      <c r="O7" s="109"/>
      <c r="P7" s="112" t="e">
        <f t="shared" si="5"/>
        <v>#DIV/0!</v>
      </c>
      <c r="Q7" s="112" t="e">
        <f t="shared" si="6"/>
        <v>#DIV/0!</v>
      </c>
    </row>
    <row r="8" spans="1:17" x14ac:dyDescent="0.35">
      <c r="A8" s="113" t="s">
        <v>52</v>
      </c>
      <c r="B8" s="133">
        <f t="shared" si="0"/>
        <v>0</v>
      </c>
      <c r="C8" s="113"/>
      <c r="D8" s="113"/>
      <c r="E8" s="114"/>
      <c r="F8" s="109" t="e">
        <f t="shared" si="1"/>
        <v>#DIV/0!</v>
      </c>
      <c r="G8" s="110">
        <f t="shared" si="2"/>
        <v>0</v>
      </c>
      <c r="H8" s="110"/>
      <c r="I8" s="110"/>
      <c r="J8" s="111" t="e">
        <f t="shared" si="3"/>
        <v>#DIV/0!</v>
      </c>
      <c r="K8" s="109" t="e">
        <f t="shared" si="4"/>
        <v>#DIV/0!</v>
      </c>
      <c r="L8" s="109" t="e">
        <f t="shared" si="4"/>
        <v>#DIV/0!</v>
      </c>
      <c r="M8" s="109" t="e">
        <f t="shared" si="4"/>
        <v>#DIV/0!</v>
      </c>
      <c r="N8" s="109"/>
      <c r="O8" s="109"/>
      <c r="P8" s="112" t="e">
        <f t="shared" si="5"/>
        <v>#DIV/0!</v>
      </c>
      <c r="Q8" s="112" t="e">
        <f t="shared" si="6"/>
        <v>#DIV/0!</v>
      </c>
    </row>
    <row r="9" spans="1:17" ht="15" thickBot="1" x14ac:dyDescent="0.4">
      <c r="A9" s="115" t="s">
        <v>56</v>
      </c>
      <c r="B9" s="134">
        <f t="shared" si="0"/>
        <v>0</v>
      </c>
      <c r="C9" s="115"/>
      <c r="D9" s="115"/>
      <c r="E9" s="117"/>
      <c r="F9" s="116" t="e">
        <f t="shared" si="1"/>
        <v>#DIV/0!</v>
      </c>
      <c r="G9" s="117">
        <f t="shared" si="2"/>
        <v>0</v>
      </c>
      <c r="H9" s="117"/>
      <c r="I9" s="117"/>
      <c r="J9" s="118" t="e">
        <f t="shared" si="3"/>
        <v>#DIV/0!</v>
      </c>
      <c r="K9" s="116" t="e">
        <f t="shared" si="4"/>
        <v>#DIV/0!</v>
      </c>
      <c r="L9" s="116" t="e">
        <f t="shared" si="4"/>
        <v>#DIV/0!</v>
      </c>
      <c r="M9" s="116" t="e">
        <f t="shared" si="4"/>
        <v>#DIV/0!</v>
      </c>
      <c r="N9" s="116"/>
      <c r="O9" s="116"/>
      <c r="P9" s="119" t="e">
        <f t="shared" si="5"/>
        <v>#DIV/0!</v>
      </c>
      <c r="Q9" s="119" t="e">
        <f t="shared" si="6"/>
        <v>#DIV/0!</v>
      </c>
    </row>
    <row r="10" spans="1:17" s="1" customFormat="1" ht="15" thickTop="1" x14ac:dyDescent="0.35">
      <c r="A10" s="120" t="s">
        <v>62</v>
      </c>
      <c r="B10" s="120">
        <f>SUM(B5:B9)</f>
        <v>0</v>
      </c>
      <c r="C10" s="120">
        <f t="shared" ref="C10:D10" si="7">SUM(C5:C9)</f>
        <v>0</v>
      </c>
      <c r="D10" s="120">
        <f t="shared" si="7"/>
        <v>0</v>
      </c>
      <c r="E10" s="122">
        <f>SUM(E5:E9)</f>
        <v>0</v>
      </c>
      <c r="F10" s="121" t="e">
        <f>B10/E10</f>
        <v>#DIV/0!</v>
      </c>
      <c r="G10" s="122">
        <f>SUM(G5:G9)</f>
        <v>0</v>
      </c>
      <c r="H10" s="122">
        <f t="shared" ref="H10:I10" si="8">SUM(H5:H9)</f>
        <v>0</v>
      </c>
      <c r="I10" s="122">
        <f t="shared" si="8"/>
        <v>0</v>
      </c>
      <c r="J10" s="123" t="e">
        <f t="shared" si="3"/>
        <v>#DIV/0!</v>
      </c>
      <c r="K10" s="121" t="e">
        <f t="shared" si="4"/>
        <v>#DIV/0!</v>
      </c>
      <c r="L10" s="121" t="e">
        <f t="shared" si="4"/>
        <v>#DIV/0!</v>
      </c>
      <c r="M10" s="121" t="e">
        <f t="shared" ref="M10" si="9">I10/D10</f>
        <v>#DIV/0!</v>
      </c>
      <c r="N10" s="121">
        <f>SUM(N5:N9)</f>
        <v>0</v>
      </c>
      <c r="O10" s="121">
        <f>SUM(O5:O9)</f>
        <v>0</v>
      </c>
      <c r="P10" s="124" t="e">
        <f>N10/G10</f>
        <v>#DIV/0!</v>
      </c>
      <c r="Q10" s="124" t="e">
        <f>O10/G10</f>
        <v>#DIV/0!</v>
      </c>
    </row>
    <row r="11" spans="1:17" s="1" customFormat="1" x14ac:dyDescent="0.35"/>
    <row r="12" spans="1:17" s="1" customFormat="1" ht="14.5" customHeight="1" x14ac:dyDescent="0.35">
      <c r="B12" s="247" t="s">
        <v>68</v>
      </c>
      <c r="C12" s="248"/>
      <c r="D12" s="249"/>
      <c r="E12" s="135"/>
    </row>
    <row r="13" spans="1:17" s="1" customFormat="1" ht="36" x14ac:dyDescent="0.35">
      <c r="B13" s="128" t="s">
        <v>62</v>
      </c>
      <c r="C13" s="129" t="s">
        <v>185</v>
      </c>
      <c r="D13" s="129" t="s">
        <v>186</v>
      </c>
    </row>
    <row r="14" spans="1:17" s="1" customFormat="1" x14ac:dyDescent="0.35">
      <c r="A14" s="136" t="s">
        <v>62</v>
      </c>
      <c r="B14" s="137">
        <f>C14+D14</f>
        <v>0</v>
      </c>
      <c r="C14" s="137">
        <f>C10*1.21</f>
        <v>0</v>
      </c>
      <c r="D14" s="137">
        <f>D10*1.06</f>
        <v>0</v>
      </c>
    </row>
    <row r="15" spans="1:17" s="1" customFormat="1" x14ac:dyDescent="0.35"/>
    <row r="16" spans="1:17" s="1" customFormat="1" x14ac:dyDescent="0.35"/>
    <row r="17" spans="1:6" s="1" customFormat="1" x14ac:dyDescent="0.35">
      <c r="A17" s="1" t="s">
        <v>114</v>
      </c>
      <c r="C17" s="19"/>
      <c r="D17" s="19"/>
      <c r="E17" s="19"/>
      <c r="F17" s="19"/>
    </row>
    <row r="18" spans="1:6" s="1" customFormat="1" ht="52" x14ac:dyDescent="0.35">
      <c r="A18" s="138" t="s">
        <v>65</v>
      </c>
      <c r="B18" s="128" t="s">
        <v>243</v>
      </c>
      <c r="C18" s="139" t="s">
        <v>244</v>
      </c>
      <c r="D18" s="139" t="s">
        <v>245</v>
      </c>
      <c r="E18" s="139" t="s">
        <v>246</v>
      </c>
    </row>
    <row r="19" spans="1:6" s="1" customFormat="1" ht="30" customHeight="1" x14ac:dyDescent="0.35">
      <c r="A19" s="8" t="s">
        <v>249</v>
      </c>
      <c r="B19" s="37">
        <f>SUM(C19:E19)</f>
        <v>0</v>
      </c>
      <c r="C19" s="140"/>
      <c r="D19" s="140"/>
      <c r="E19" s="140"/>
    </row>
    <row r="20" spans="1:6" s="1" customFormat="1" ht="30" customHeight="1" x14ac:dyDescent="0.35">
      <c r="A20" s="59" t="s">
        <v>80</v>
      </c>
      <c r="B20" s="60">
        <f t="shared" ref="B20:B24" si="10">SUM(C20:E20)</f>
        <v>0</v>
      </c>
      <c r="C20" s="141"/>
      <c r="D20" s="141"/>
      <c r="E20" s="141"/>
    </row>
    <row r="21" spans="1:6" ht="30" customHeight="1" x14ac:dyDescent="0.35">
      <c r="A21" s="59" t="s">
        <v>81</v>
      </c>
      <c r="B21" s="60">
        <f t="shared" si="10"/>
        <v>0</v>
      </c>
      <c r="C21" s="61">
        <f t="shared" ref="C21:E21" si="11">C22+C23</f>
        <v>0</v>
      </c>
      <c r="D21" s="61">
        <f t="shared" si="11"/>
        <v>0</v>
      </c>
      <c r="E21" s="61">
        <f t="shared" si="11"/>
        <v>0</v>
      </c>
    </row>
    <row r="22" spans="1:6" x14ac:dyDescent="0.35">
      <c r="A22" s="142" t="s">
        <v>74</v>
      </c>
      <c r="B22" s="143">
        <f t="shared" si="10"/>
        <v>0</v>
      </c>
      <c r="C22" s="144"/>
      <c r="D22" s="144"/>
      <c r="E22" s="144"/>
    </row>
    <row r="23" spans="1:6" x14ac:dyDescent="0.35">
      <c r="A23" s="142" t="s">
        <v>75</v>
      </c>
      <c r="B23" s="143">
        <f t="shared" si="10"/>
        <v>0</v>
      </c>
      <c r="C23" s="144"/>
      <c r="D23" s="144"/>
      <c r="E23" s="144"/>
    </row>
    <row r="24" spans="1:6" ht="30" customHeight="1" x14ac:dyDescent="0.35">
      <c r="A24" s="8" t="s">
        <v>131</v>
      </c>
      <c r="B24" s="37">
        <f t="shared" si="10"/>
        <v>0</v>
      </c>
      <c r="C24" s="58"/>
      <c r="D24" s="58"/>
      <c r="E24" s="58"/>
    </row>
    <row r="25" spans="1:6" ht="30" customHeight="1" x14ac:dyDescent="0.35">
      <c r="A25" s="8" t="s">
        <v>77</v>
      </c>
      <c r="B25" s="67" t="e">
        <f>B19/B24</f>
        <v>#DIV/0!</v>
      </c>
      <c r="C25" s="68" t="e">
        <f>C19/C24</f>
        <v>#DIV/0!</v>
      </c>
      <c r="D25" s="68" t="e">
        <f>D19/D24</f>
        <v>#DIV/0!</v>
      </c>
      <c r="E25" s="68" t="e">
        <f>E19/E24</f>
        <v>#DIV/0!</v>
      </c>
    </row>
    <row r="27" spans="1:6" ht="52" x14ac:dyDescent="0.35">
      <c r="A27" s="145" t="s">
        <v>78</v>
      </c>
      <c r="B27" s="145"/>
    </row>
    <row r="32" spans="1:6" ht="14.25" customHeight="1" x14ac:dyDescent="0.35"/>
  </sheetData>
  <mergeCells count="10">
    <mergeCell ref="N3:N4"/>
    <mergeCell ref="O3:O4"/>
    <mergeCell ref="P3:Q3"/>
    <mergeCell ref="B12:D12"/>
    <mergeCell ref="B3:D3"/>
    <mergeCell ref="E3:E4"/>
    <mergeCell ref="F3:F4"/>
    <mergeCell ref="G3:I3"/>
    <mergeCell ref="J3:J4"/>
    <mergeCell ref="K3:M3"/>
  </mergeCells>
  <pageMargins left="0.70866141732283472" right="0.70866141732283472" top="0.74803149606299213" bottom="0.74803149606299213" header="0.31496062992125984" footer="0.31496062992125984"/>
  <pageSetup paperSize="9" scale="64"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D35FA7-A9E9-42D2-A24E-79FF3570E909}">
  <sheetPr>
    <tabColor theme="3" tint="0.59999389629810485"/>
  </sheetPr>
  <dimension ref="A1:AI8"/>
  <sheetViews>
    <sheetView topLeftCell="N1" zoomScaleNormal="100" workbookViewId="0">
      <selection activeCell="AE4" sqref="AE4"/>
    </sheetView>
  </sheetViews>
  <sheetFormatPr baseColWidth="10" defaultColWidth="11.453125" defaultRowHeight="14.5" x14ac:dyDescent="0.35"/>
  <cols>
    <col min="1" max="1" width="11.81640625" style="19" customWidth="1"/>
    <col min="2" max="2" width="11.453125" style="19"/>
    <col min="3" max="3" width="12.81640625" style="19" customWidth="1"/>
    <col min="4" max="4" width="12.1796875" style="19" customWidth="1"/>
    <col min="5" max="6" width="11.453125" style="19"/>
    <col min="7" max="7" width="20.81640625" style="19" customWidth="1"/>
    <col min="8" max="14" width="11.453125" style="19"/>
    <col min="15" max="18" width="10.81640625" style="19" customWidth="1"/>
    <col min="19" max="19" width="11.81640625" style="19" customWidth="1"/>
    <col min="20" max="21" width="10.81640625" style="19" customWidth="1"/>
    <col min="22" max="22" width="12.08984375" style="19" bestFit="1" customWidth="1"/>
    <col min="23" max="23" width="12.81640625" style="19" bestFit="1" customWidth="1"/>
    <col min="24" max="24" width="9.1796875" style="19" customWidth="1"/>
    <col min="25" max="26" width="11.453125" style="1"/>
    <col min="27" max="27" width="13.1796875" style="1" customWidth="1"/>
    <col min="28" max="28" width="15.1796875" style="1" customWidth="1"/>
    <col min="29" max="29" width="10.81640625" style="19" bestFit="1" customWidth="1"/>
    <col min="30" max="30" width="10.81640625" style="19" customWidth="1"/>
    <col min="31" max="32" width="11.453125" style="19"/>
    <col min="33" max="33" width="12.453125" style="19" customWidth="1"/>
    <col min="34" max="16384" width="11.453125" style="19"/>
  </cols>
  <sheetData>
    <row r="1" spans="1:35" s="27" customFormat="1" ht="52.5" customHeight="1" x14ac:dyDescent="0.35">
      <c r="A1" s="204" t="s">
        <v>11</v>
      </c>
      <c r="B1" s="207" t="s">
        <v>0</v>
      </c>
      <c r="C1" s="207" t="s">
        <v>64</v>
      </c>
      <c r="D1" s="207" t="s">
        <v>12</v>
      </c>
      <c r="E1" s="216" t="s">
        <v>13</v>
      </c>
      <c r="F1" s="217"/>
      <c r="G1" s="216" t="s">
        <v>43</v>
      </c>
      <c r="H1" s="220"/>
      <c r="I1" s="220"/>
      <c r="J1" s="220"/>
      <c r="K1" s="217"/>
      <c r="L1" s="207" t="s">
        <v>21</v>
      </c>
      <c r="M1" s="207" t="s">
        <v>22</v>
      </c>
      <c r="N1" s="264" t="s">
        <v>10</v>
      </c>
      <c r="O1" s="264"/>
      <c r="P1" s="264"/>
      <c r="Q1" s="264"/>
      <c r="R1" s="265"/>
      <c r="S1" s="266"/>
      <c r="T1" s="270" t="s">
        <v>61</v>
      </c>
      <c r="U1" s="271"/>
      <c r="V1" s="274" t="s">
        <v>60</v>
      </c>
      <c r="W1" s="274"/>
      <c r="X1" s="274"/>
      <c r="Y1" s="274"/>
      <c r="Z1" s="274"/>
      <c r="AA1" s="274"/>
      <c r="AB1" s="274"/>
      <c r="AC1" s="274"/>
      <c r="AD1" s="274"/>
      <c r="AE1" s="274"/>
      <c r="AF1" s="274"/>
      <c r="AG1" s="275"/>
      <c r="AH1" s="253" t="s">
        <v>42</v>
      </c>
      <c r="AI1" s="254"/>
    </row>
    <row r="2" spans="1:35" s="3" customFormat="1" ht="39" customHeight="1" x14ac:dyDescent="0.35">
      <c r="A2" s="205"/>
      <c r="B2" s="208"/>
      <c r="C2" s="208"/>
      <c r="D2" s="208"/>
      <c r="E2" s="218"/>
      <c r="F2" s="219"/>
      <c r="G2" s="218"/>
      <c r="H2" s="221"/>
      <c r="I2" s="221"/>
      <c r="J2" s="221"/>
      <c r="K2" s="219"/>
      <c r="L2" s="208"/>
      <c r="M2" s="208"/>
      <c r="N2" s="267"/>
      <c r="O2" s="267"/>
      <c r="P2" s="267"/>
      <c r="Q2" s="267"/>
      <c r="R2" s="268"/>
      <c r="S2" s="269"/>
      <c r="T2" s="272"/>
      <c r="U2" s="273"/>
      <c r="V2" s="257" t="s">
        <v>57</v>
      </c>
      <c r="W2" s="258"/>
      <c r="X2" s="259"/>
      <c r="Y2" s="260" t="s">
        <v>69</v>
      </c>
      <c r="Z2" s="261"/>
      <c r="AA2" s="260" t="s">
        <v>70</v>
      </c>
      <c r="AB2" s="262"/>
      <c r="AC2" s="262"/>
      <c r="AD2" s="262"/>
      <c r="AE2" s="261"/>
      <c r="AF2" s="223" t="s">
        <v>41</v>
      </c>
      <c r="AG2" s="263"/>
      <c r="AH2" s="255"/>
      <c r="AI2" s="256"/>
    </row>
    <row r="3" spans="1:35" s="3" customFormat="1" ht="65.5" thickBot="1" x14ac:dyDescent="0.4">
      <c r="A3" s="206"/>
      <c r="B3" s="209"/>
      <c r="C3" s="209"/>
      <c r="D3" s="209"/>
      <c r="E3" s="10" t="s">
        <v>14</v>
      </c>
      <c r="F3" s="10" t="s">
        <v>15</v>
      </c>
      <c r="G3" s="10" t="s">
        <v>16</v>
      </c>
      <c r="H3" s="10" t="s">
        <v>17</v>
      </c>
      <c r="I3" s="10" t="s">
        <v>18</v>
      </c>
      <c r="J3" s="10" t="s">
        <v>19</v>
      </c>
      <c r="K3" s="10" t="s">
        <v>20</v>
      </c>
      <c r="L3" s="209"/>
      <c r="M3" s="209"/>
      <c r="N3" s="11" t="s">
        <v>25</v>
      </c>
      <c r="O3" s="11" t="s">
        <v>46</v>
      </c>
      <c r="P3" s="11" t="s">
        <v>26</v>
      </c>
      <c r="Q3" s="11" t="s">
        <v>27</v>
      </c>
      <c r="R3" s="12" t="s">
        <v>98</v>
      </c>
      <c r="S3" s="4" t="s">
        <v>29</v>
      </c>
      <c r="T3" s="29" t="s">
        <v>2</v>
      </c>
      <c r="U3" s="30" t="s">
        <v>40</v>
      </c>
      <c r="V3" s="7" t="s">
        <v>48</v>
      </c>
      <c r="W3" s="31" t="s">
        <v>2</v>
      </c>
      <c r="X3" s="32" t="s">
        <v>40</v>
      </c>
      <c r="Y3" s="200" t="s">
        <v>2</v>
      </c>
      <c r="Z3" s="201" t="s">
        <v>40</v>
      </c>
      <c r="AA3" s="33" t="s">
        <v>55</v>
      </c>
      <c r="AB3" s="33" t="s">
        <v>49</v>
      </c>
      <c r="AC3" s="17" t="s">
        <v>99</v>
      </c>
      <c r="AD3" s="34" t="s">
        <v>2</v>
      </c>
      <c r="AE3" s="35" t="s">
        <v>40</v>
      </c>
      <c r="AF3" s="34" t="s">
        <v>2</v>
      </c>
      <c r="AG3" s="36" t="s">
        <v>40</v>
      </c>
      <c r="AH3" s="29" t="s">
        <v>2</v>
      </c>
      <c r="AI3" s="30" t="s">
        <v>40</v>
      </c>
    </row>
    <row r="4" spans="1:35" ht="27" customHeight="1" x14ac:dyDescent="0.35">
      <c r="L4" s="5" t="s">
        <v>8</v>
      </c>
      <c r="S4" s="5" t="s">
        <v>5</v>
      </c>
      <c r="U4" s="19">
        <f>Q4*T4/100</f>
        <v>0</v>
      </c>
      <c r="X4" s="1">
        <f>P4/365*V4+Q4*W4/100</f>
        <v>0</v>
      </c>
      <c r="Z4" s="1">
        <f>Q4*Y4/100</f>
        <v>0</v>
      </c>
      <c r="AB4" s="19"/>
      <c r="AE4" s="1">
        <f>P4/365*(AA4+AB4+AC4)+Q4*AD4/100</f>
        <v>0</v>
      </c>
      <c r="AF4" s="19" t="e">
        <f>(AG4/Q4)*100</f>
        <v>#DIV/0!</v>
      </c>
      <c r="AG4" s="1">
        <f>X4+Z4+AE4</f>
        <v>0</v>
      </c>
      <c r="AH4" s="19" t="e">
        <f>(AI4/Q4)*100</f>
        <v>#DIV/0!</v>
      </c>
      <c r="AI4" s="1">
        <f>AG4-U4</f>
        <v>0</v>
      </c>
    </row>
    <row r="5" spans="1:35" ht="27" customHeight="1" x14ac:dyDescent="0.35">
      <c r="L5" s="5" t="s">
        <v>9</v>
      </c>
      <c r="S5" s="5" t="s">
        <v>6</v>
      </c>
      <c r="X5" s="1"/>
      <c r="AB5" s="19"/>
    </row>
    <row r="6" spans="1:35" ht="27" customHeight="1" x14ac:dyDescent="0.35">
      <c r="L6" s="5" t="s">
        <v>100</v>
      </c>
      <c r="S6" s="5" t="s">
        <v>58</v>
      </c>
    </row>
    <row r="7" spans="1:35" ht="27" customHeight="1" x14ac:dyDescent="0.35">
      <c r="S7" s="5" t="s">
        <v>45</v>
      </c>
    </row>
    <row r="8" spans="1:35" ht="27" customHeight="1" x14ac:dyDescent="0.35"/>
  </sheetData>
  <mergeCells count="16">
    <mergeCell ref="L1:L3"/>
    <mergeCell ref="M1:M3"/>
    <mergeCell ref="N1:S2"/>
    <mergeCell ref="T1:U2"/>
    <mergeCell ref="V1:AG1"/>
    <mergeCell ref="AH1:AI2"/>
    <mergeCell ref="V2:X2"/>
    <mergeCell ref="Y2:Z2"/>
    <mergeCell ref="AA2:AE2"/>
    <mergeCell ref="AF2:AG2"/>
    <mergeCell ref="G1:K2"/>
    <mergeCell ref="A1:A3"/>
    <mergeCell ref="B1:B3"/>
    <mergeCell ref="C1:C3"/>
    <mergeCell ref="D1:D3"/>
    <mergeCell ref="E1:F2"/>
  </mergeCells>
  <pageMargins left="0.70866141732283472" right="0.70866141732283472" top="0.74803149606299213" bottom="0.74803149606299213" header="0.31496062992125984" footer="0.31496062992125984"/>
  <pageSetup paperSize="9" scale="58" orientation="landscape" r:id="rId1"/>
  <colBreaks count="1" manualBreakCount="1">
    <brk id="13" min="1" max="2" man="1"/>
  </colBreaks>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59999389629810485"/>
  </sheetPr>
  <dimension ref="A1:AI8"/>
  <sheetViews>
    <sheetView topLeftCell="G1" zoomScaleNormal="100" workbookViewId="0">
      <selection activeCell="AI4" sqref="AI4"/>
    </sheetView>
  </sheetViews>
  <sheetFormatPr baseColWidth="10" defaultColWidth="11.453125" defaultRowHeight="14.5" x14ac:dyDescent="0.35"/>
  <cols>
    <col min="1" max="1" width="11.81640625" style="19" customWidth="1"/>
    <col min="2" max="6" width="11.453125" style="19"/>
    <col min="7" max="7" width="20.81640625" style="19" customWidth="1"/>
    <col min="8" max="14" width="11.453125" style="19"/>
    <col min="15" max="18" width="10.81640625" style="19" customWidth="1"/>
    <col min="19" max="19" width="11.81640625" style="19" customWidth="1"/>
    <col min="20" max="22" width="10.81640625" style="19" customWidth="1"/>
    <col min="23" max="23" width="12.81640625" style="19" bestFit="1" customWidth="1"/>
    <col min="24" max="24" width="8.90625" style="19" customWidth="1"/>
    <col min="25" max="27" width="11.453125" style="1"/>
    <col min="28" max="28" width="15.1796875" style="1" customWidth="1"/>
    <col min="29" max="29" width="10.81640625" style="19" bestFit="1" customWidth="1"/>
    <col min="30" max="30" width="10.81640625" style="19" customWidth="1"/>
    <col min="31" max="32" width="11.453125" style="19"/>
    <col min="33" max="33" width="12.453125" style="19" customWidth="1"/>
    <col min="34" max="16384" width="11.453125" style="19"/>
  </cols>
  <sheetData>
    <row r="1" spans="1:35" s="27" customFormat="1" ht="52.5" customHeight="1" x14ac:dyDescent="0.35">
      <c r="A1" s="204" t="s">
        <v>11</v>
      </c>
      <c r="B1" s="207" t="s">
        <v>0</v>
      </c>
      <c r="C1" s="207" t="s">
        <v>64</v>
      </c>
      <c r="D1" s="207" t="s">
        <v>12</v>
      </c>
      <c r="E1" s="216" t="s">
        <v>13</v>
      </c>
      <c r="F1" s="217"/>
      <c r="G1" s="216" t="s">
        <v>43</v>
      </c>
      <c r="H1" s="220"/>
      <c r="I1" s="220"/>
      <c r="J1" s="220"/>
      <c r="K1" s="217"/>
      <c r="L1" s="207" t="s">
        <v>21</v>
      </c>
      <c r="M1" s="207" t="s">
        <v>22</v>
      </c>
      <c r="N1" s="264" t="s">
        <v>10</v>
      </c>
      <c r="O1" s="264"/>
      <c r="P1" s="264"/>
      <c r="Q1" s="264"/>
      <c r="R1" s="265"/>
      <c r="S1" s="266"/>
      <c r="T1" s="270" t="s">
        <v>61</v>
      </c>
      <c r="U1" s="271"/>
      <c r="V1" s="274" t="s">
        <v>60</v>
      </c>
      <c r="W1" s="274"/>
      <c r="X1" s="274"/>
      <c r="Y1" s="274"/>
      <c r="Z1" s="274"/>
      <c r="AA1" s="274"/>
      <c r="AB1" s="274"/>
      <c r="AC1" s="274"/>
      <c r="AD1" s="274"/>
      <c r="AE1" s="274"/>
      <c r="AF1" s="274"/>
      <c r="AG1" s="275"/>
      <c r="AH1" s="253" t="s">
        <v>42</v>
      </c>
      <c r="AI1" s="254"/>
    </row>
    <row r="2" spans="1:35" s="3" customFormat="1" ht="39" customHeight="1" x14ac:dyDescent="0.35">
      <c r="A2" s="205"/>
      <c r="B2" s="208"/>
      <c r="C2" s="208"/>
      <c r="D2" s="208"/>
      <c r="E2" s="218"/>
      <c r="F2" s="219"/>
      <c r="G2" s="218"/>
      <c r="H2" s="221"/>
      <c r="I2" s="221"/>
      <c r="J2" s="221"/>
      <c r="K2" s="219"/>
      <c r="L2" s="208"/>
      <c r="M2" s="208"/>
      <c r="N2" s="267"/>
      <c r="O2" s="267"/>
      <c r="P2" s="267"/>
      <c r="Q2" s="267"/>
      <c r="R2" s="268"/>
      <c r="S2" s="269"/>
      <c r="T2" s="272"/>
      <c r="U2" s="273"/>
      <c r="V2" s="257" t="s">
        <v>57</v>
      </c>
      <c r="W2" s="258"/>
      <c r="X2" s="259"/>
      <c r="Y2" s="260" t="s">
        <v>69</v>
      </c>
      <c r="Z2" s="261"/>
      <c r="AA2" s="260" t="s">
        <v>70</v>
      </c>
      <c r="AB2" s="262"/>
      <c r="AC2" s="262"/>
      <c r="AD2" s="262"/>
      <c r="AE2" s="261"/>
      <c r="AF2" s="223" t="s">
        <v>41</v>
      </c>
      <c r="AG2" s="263"/>
      <c r="AH2" s="255"/>
      <c r="AI2" s="256"/>
    </row>
    <row r="3" spans="1:35" s="3" customFormat="1" ht="65.5" thickBot="1" x14ac:dyDescent="0.4">
      <c r="A3" s="206"/>
      <c r="B3" s="209"/>
      <c r="C3" s="209"/>
      <c r="D3" s="209"/>
      <c r="E3" s="10" t="s">
        <v>14</v>
      </c>
      <c r="F3" s="10" t="s">
        <v>15</v>
      </c>
      <c r="G3" s="10" t="s">
        <v>16</v>
      </c>
      <c r="H3" s="10" t="s">
        <v>17</v>
      </c>
      <c r="I3" s="10" t="s">
        <v>18</v>
      </c>
      <c r="J3" s="10" t="s">
        <v>19</v>
      </c>
      <c r="K3" s="10" t="s">
        <v>20</v>
      </c>
      <c r="L3" s="209"/>
      <c r="M3" s="209"/>
      <c r="N3" s="11" t="s">
        <v>25</v>
      </c>
      <c r="O3" s="11" t="s">
        <v>46</v>
      </c>
      <c r="P3" s="11" t="s">
        <v>26</v>
      </c>
      <c r="Q3" s="11" t="s">
        <v>27</v>
      </c>
      <c r="R3" s="12" t="s">
        <v>98</v>
      </c>
      <c r="S3" s="4" t="s">
        <v>29</v>
      </c>
      <c r="T3" s="29" t="s">
        <v>2</v>
      </c>
      <c r="U3" s="30" t="s">
        <v>40</v>
      </c>
      <c r="V3" s="7" t="s">
        <v>48</v>
      </c>
      <c r="W3" s="31" t="s">
        <v>2</v>
      </c>
      <c r="X3" s="32" t="s">
        <v>40</v>
      </c>
      <c r="Y3" s="200" t="s">
        <v>2</v>
      </c>
      <c r="Z3" s="201" t="s">
        <v>40</v>
      </c>
      <c r="AA3" s="33" t="s">
        <v>55</v>
      </c>
      <c r="AB3" s="33" t="s">
        <v>49</v>
      </c>
      <c r="AC3" s="17" t="s">
        <v>99</v>
      </c>
      <c r="AD3" s="34" t="s">
        <v>2</v>
      </c>
      <c r="AE3" s="35" t="s">
        <v>40</v>
      </c>
      <c r="AF3" s="34" t="s">
        <v>2</v>
      </c>
      <c r="AG3" s="36" t="s">
        <v>40</v>
      </c>
      <c r="AH3" s="29" t="s">
        <v>2</v>
      </c>
      <c r="AI3" s="30" t="s">
        <v>40</v>
      </c>
    </row>
    <row r="4" spans="1:35" ht="27" customHeight="1" x14ac:dyDescent="0.35">
      <c r="L4" s="5" t="s">
        <v>8</v>
      </c>
      <c r="S4" s="5" t="s">
        <v>5</v>
      </c>
      <c r="U4" s="19">
        <f>Q4*T4/100</f>
        <v>0</v>
      </c>
      <c r="X4" s="1">
        <f>P4/365*V4+Q4*W4/100</f>
        <v>0</v>
      </c>
      <c r="Z4" s="1">
        <f>Q4*Y4/100</f>
        <v>0</v>
      </c>
      <c r="AB4" s="19"/>
      <c r="AE4" s="19">
        <f>P4/365*(AA4+AB4+AC4)+Q4*AD4/100</f>
        <v>0</v>
      </c>
      <c r="AF4" s="19" t="e">
        <f>(AG4/Q4)*100</f>
        <v>#DIV/0!</v>
      </c>
      <c r="AG4" s="1">
        <f>X4+Z4+AE4</f>
        <v>0</v>
      </c>
      <c r="AH4" s="19" t="e">
        <f>(AI4/Q4)*100</f>
        <v>#DIV/0!</v>
      </c>
      <c r="AI4" s="1">
        <f>AG4-U4</f>
        <v>0</v>
      </c>
    </row>
    <row r="5" spans="1:35" ht="27" customHeight="1" x14ac:dyDescent="0.35">
      <c r="L5" s="5" t="s">
        <v>9</v>
      </c>
      <c r="S5" s="5" t="s">
        <v>6</v>
      </c>
      <c r="X5" s="1"/>
      <c r="AB5" s="19"/>
    </row>
    <row r="6" spans="1:35" ht="27" customHeight="1" x14ac:dyDescent="0.35">
      <c r="L6" s="5" t="s">
        <v>100</v>
      </c>
      <c r="S6" s="5" t="s">
        <v>58</v>
      </c>
    </row>
    <row r="7" spans="1:35" ht="27" customHeight="1" x14ac:dyDescent="0.35">
      <c r="S7" s="5" t="s">
        <v>45</v>
      </c>
    </row>
    <row r="8" spans="1:35" ht="27" customHeight="1" x14ac:dyDescent="0.35"/>
  </sheetData>
  <mergeCells count="16">
    <mergeCell ref="G1:K2"/>
    <mergeCell ref="A1:A3"/>
    <mergeCell ref="B1:B3"/>
    <mergeCell ref="C1:C3"/>
    <mergeCell ref="D1:D3"/>
    <mergeCell ref="E1:F2"/>
    <mergeCell ref="AH1:AI2"/>
    <mergeCell ref="V2:X2"/>
    <mergeCell ref="Y2:Z2"/>
    <mergeCell ref="AA2:AE2"/>
    <mergeCell ref="AF2:AG2"/>
    <mergeCell ref="L1:L3"/>
    <mergeCell ref="M1:M3"/>
    <mergeCell ref="N1:S2"/>
    <mergeCell ref="T1:U2"/>
    <mergeCell ref="V1:AG1"/>
  </mergeCells>
  <pageMargins left="0.70866141732283472" right="0.70866141732283472" top="0.74803149606299213" bottom="0.74803149606299213" header="0.31496062992125984" footer="0.31496062992125984"/>
  <pageSetup paperSize="9" scale="58" orientation="landscape" r:id="rId1"/>
  <colBreaks count="1" manualBreakCount="1">
    <brk id="13" min="1" max="2" man="1"/>
  </colBreaks>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388F18-F1E1-4163-9F76-E591CBD9090B}">
  <sheetPr>
    <tabColor theme="8" tint="-0.249977111117893"/>
  </sheetPr>
  <dimension ref="A1:AI8"/>
  <sheetViews>
    <sheetView topLeftCell="N1" zoomScaleNormal="100" workbookViewId="0">
      <selection activeCell="U4" sqref="U4"/>
    </sheetView>
  </sheetViews>
  <sheetFormatPr baseColWidth="10" defaultColWidth="11.453125" defaultRowHeight="14.5" x14ac:dyDescent="0.35"/>
  <cols>
    <col min="1" max="1" width="11.81640625" style="19" customWidth="1"/>
    <col min="2" max="2" width="11.453125" style="19"/>
    <col min="3" max="3" width="13.1796875" style="19" customWidth="1"/>
    <col min="4" max="6" width="11.453125" style="19"/>
    <col min="7" max="7" width="20.81640625" style="19" customWidth="1"/>
    <col min="8" max="14" width="11.453125" style="19"/>
    <col min="15" max="18" width="10.81640625" style="19" customWidth="1"/>
    <col min="19" max="19" width="11.81640625" style="19" customWidth="1"/>
    <col min="20" max="21" width="10.81640625" style="19" customWidth="1"/>
    <col min="22" max="22" width="12.08984375" style="19" bestFit="1" customWidth="1"/>
    <col min="23" max="23" width="12.81640625" style="19" bestFit="1" customWidth="1"/>
    <col min="24" max="24" width="8.90625" style="19" customWidth="1"/>
    <col min="25" max="27" width="11.453125" style="1"/>
    <col min="28" max="28" width="15.1796875" style="1" customWidth="1"/>
    <col min="29" max="29" width="10.81640625" style="19" bestFit="1" customWidth="1"/>
    <col min="30" max="30" width="10.81640625" style="19" customWidth="1"/>
    <col min="31" max="32" width="11.453125" style="19"/>
    <col min="33" max="33" width="12.453125" style="19" customWidth="1"/>
    <col min="34" max="16384" width="11.453125" style="19"/>
  </cols>
  <sheetData>
    <row r="1" spans="1:35" s="27" customFormat="1" ht="52.5" customHeight="1" x14ac:dyDescent="0.35">
      <c r="A1" s="204" t="s">
        <v>11</v>
      </c>
      <c r="B1" s="207" t="s">
        <v>0</v>
      </c>
      <c r="C1" s="207" t="s">
        <v>64</v>
      </c>
      <c r="D1" s="207" t="s">
        <v>12</v>
      </c>
      <c r="E1" s="216" t="s">
        <v>13</v>
      </c>
      <c r="F1" s="217"/>
      <c r="G1" s="216" t="s">
        <v>43</v>
      </c>
      <c r="H1" s="220"/>
      <c r="I1" s="220"/>
      <c r="J1" s="220"/>
      <c r="K1" s="217"/>
      <c r="L1" s="207" t="s">
        <v>21</v>
      </c>
      <c r="M1" s="207" t="s">
        <v>22</v>
      </c>
      <c r="N1" s="264" t="s">
        <v>10</v>
      </c>
      <c r="O1" s="264"/>
      <c r="P1" s="264"/>
      <c r="Q1" s="264"/>
      <c r="R1" s="265"/>
      <c r="S1" s="266"/>
      <c r="T1" s="270" t="s">
        <v>61</v>
      </c>
      <c r="U1" s="271"/>
      <c r="V1" s="274" t="s">
        <v>60</v>
      </c>
      <c r="W1" s="274"/>
      <c r="X1" s="274"/>
      <c r="Y1" s="274"/>
      <c r="Z1" s="274"/>
      <c r="AA1" s="274"/>
      <c r="AB1" s="274"/>
      <c r="AC1" s="274"/>
      <c r="AD1" s="274"/>
      <c r="AE1" s="274"/>
      <c r="AF1" s="274"/>
      <c r="AG1" s="275"/>
      <c r="AH1" s="253" t="s">
        <v>42</v>
      </c>
      <c r="AI1" s="254"/>
    </row>
    <row r="2" spans="1:35" s="3" customFormat="1" ht="39" customHeight="1" x14ac:dyDescent="0.35">
      <c r="A2" s="205"/>
      <c r="B2" s="208"/>
      <c r="C2" s="208"/>
      <c r="D2" s="208"/>
      <c r="E2" s="218"/>
      <c r="F2" s="219"/>
      <c r="G2" s="218"/>
      <c r="H2" s="221"/>
      <c r="I2" s="221"/>
      <c r="J2" s="221"/>
      <c r="K2" s="219"/>
      <c r="L2" s="208"/>
      <c r="M2" s="208"/>
      <c r="N2" s="267"/>
      <c r="O2" s="267"/>
      <c r="P2" s="267"/>
      <c r="Q2" s="267"/>
      <c r="R2" s="268"/>
      <c r="S2" s="269"/>
      <c r="T2" s="272"/>
      <c r="U2" s="273"/>
      <c r="V2" s="257" t="s">
        <v>57</v>
      </c>
      <c r="W2" s="258"/>
      <c r="X2" s="259"/>
      <c r="Y2" s="260" t="s">
        <v>69</v>
      </c>
      <c r="Z2" s="261"/>
      <c r="AA2" s="260" t="s">
        <v>70</v>
      </c>
      <c r="AB2" s="262"/>
      <c r="AC2" s="262"/>
      <c r="AD2" s="262"/>
      <c r="AE2" s="261"/>
      <c r="AF2" s="223" t="s">
        <v>41</v>
      </c>
      <c r="AG2" s="263"/>
      <c r="AH2" s="255"/>
      <c r="AI2" s="256"/>
    </row>
    <row r="3" spans="1:35" s="3" customFormat="1" ht="65.5" thickBot="1" x14ac:dyDescent="0.4">
      <c r="A3" s="206"/>
      <c r="B3" s="209"/>
      <c r="C3" s="209"/>
      <c r="D3" s="209"/>
      <c r="E3" s="10" t="s">
        <v>14</v>
      </c>
      <c r="F3" s="10" t="s">
        <v>15</v>
      </c>
      <c r="G3" s="10" t="s">
        <v>16</v>
      </c>
      <c r="H3" s="10" t="s">
        <v>17</v>
      </c>
      <c r="I3" s="10" t="s">
        <v>18</v>
      </c>
      <c r="J3" s="10" t="s">
        <v>19</v>
      </c>
      <c r="K3" s="10" t="s">
        <v>20</v>
      </c>
      <c r="L3" s="209"/>
      <c r="M3" s="209"/>
      <c r="N3" s="11" t="s">
        <v>25</v>
      </c>
      <c r="O3" s="11" t="s">
        <v>46</v>
      </c>
      <c r="P3" s="11" t="s">
        <v>26</v>
      </c>
      <c r="Q3" s="11" t="s">
        <v>27</v>
      </c>
      <c r="R3" s="12" t="s">
        <v>98</v>
      </c>
      <c r="S3" s="4" t="s">
        <v>29</v>
      </c>
      <c r="T3" s="29" t="s">
        <v>2</v>
      </c>
      <c r="U3" s="30" t="s">
        <v>40</v>
      </c>
      <c r="V3" s="7" t="s">
        <v>48</v>
      </c>
      <c r="W3" s="31" t="s">
        <v>2</v>
      </c>
      <c r="X3" s="32" t="s">
        <v>40</v>
      </c>
      <c r="Y3" s="200" t="s">
        <v>2</v>
      </c>
      <c r="Z3" s="201" t="s">
        <v>40</v>
      </c>
      <c r="AA3" s="33" t="s">
        <v>55</v>
      </c>
      <c r="AB3" s="33" t="s">
        <v>49</v>
      </c>
      <c r="AC3" s="17" t="s">
        <v>99</v>
      </c>
      <c r="AD3" s="34" t="s">
        <v>2</v>
      </c>
      <c r="AE3" s="35" t="s">
        <v>40</v>
      </c>
      <c r="AF3" s="34" t="s">
        <v>2</v>
      </c>
      <c r="AG3" s="36" t="s">
        <v>40</v>
      </c>
      <c r="AH3" s="29" t="s">
        <v>2</v>
      </c>
      <c r="AI3" s="30" t="s">
        <v>40</v>
      </c>
    </row>
    <row r="4" spans="1:35" ht="27" customHeight="1" x14ac:dyDescent="0.35">
      <c r="L4" s="5" t="s">
        <v>8</v>
      </c>
      <c r="S4" s="5" t="s">
        <v>44</v>
      </c>
      <c r="U4" s="1">
        <f>Q4*T4/100</f>
        <v>0</v>
      </c>
      <c r="X4" s="1">
        <f>P4/365*V4+Q4*W4/100</f>
        <v>0</v>
      </c>
      <c r="Z4" s="1">
        <f>Q4*Y4/100</f>
        <v>0</v>
      </c>
      <c r="AB4" s="19"/>
      <c r="AE4" s="1">
        <f>P4/365*(AA4+AB4+AC4)+Q4*AD4/100</f>
        <v>0</v>
      </c>
      <c r="AF4" s="19" t="e">
        <f>(AG4/Q4)*100</f>
        <v>#DIV/0!</v>
      </c>
      <c r="AG4" s="1">
        <f>X4+Z4+AE4</f>
        <v>0</v>
      </c>
      <c r="AH4" s="19" t="e">
        <f>(AI4/Q4)*100</f>
        <v>#DIV/0!</v>
      </c>
      <c r="AI4" s="1">
        <f>AG4-U4</f>
        <v>0</v>
      </c>
    </row>
    <row r="5" spans="1:35" ht="27" customHeight="1" x14ac:dyDescent="0.35">
      <c r="L5" s="5" t="s">
        <v>9</v>
      </c>
      <c r="S5" s="5"/>
      <c r="X5" s="1"/>
      <c r="AB5" s="19"/>
    </row>
    <row r="6" spans="1:35" ht="27" customHeight="1" x14ac:dyDescent="0.35">
      <c r="L6" s="5" t="s">
        <v>100</v>
      </c>
      <c r="S6" s="5"/>
    </row>
    <row r="7" spans="1:35" ht="27" customHeight="1" x14ac:dyDescent="0.35"/>
    <row r="8" spans="1:35" ht="27" customHeight="1" x14ac:dyDescent="0.35">
      <c r="S8" s="5"/>
    </row>
  </sheetData>
  <mergeCells count="16">
    <mergeCell ref="L1:L3"/>
    <mergeCell ref="M1:M3"/>
    <mergeCell ref="N1:S2"/>
    <mergeCell ref="T1:U2"/>
    <mergeCell ref="V1:AG1"/>
    <mergeCell ref="AH1:AI2"/>
    <mergeCell ref="V2:X2"/>
    <mergeCell ref="Y2:Z2"/>
    <mergeCell ref="AA2:AE2"/>
    <mergeCell ref="AF2:AG2"/>
    <mergeCell ref="G1:K2"/>
    <mergeCell ref="A1:A3"/>
    <mergeCell ref="B1:B3"/>
    <mergeCell ref="C1:C3"/>
    <mergeCell ref="D1:D3"/>
    <mergeCell ref="E1:F2"/>
  </mergeCells>
  <pageMargins left="0.70866141732283472" right="0.70866141732283472" top="0.74803149606299213" bottom="0.74803149606299213" header="0.31496062992125984" footer="0.31496062992125984"/>
  <pageSetup paperSize="9" scale="58" orientation="landscape" r:id="rId1"/>
  <colBreaks count="1" manualBreakCount="1">
    <brk id="13" min="1" max="2" man="1"/>
  </colBreaks>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0CDF51-D6F3-4D6E-9666-225526E54CDF}">
  <sheetPr>
    <tabColor theme="8" tint="-0.249977111117893"/>
  </sheetPr>
  <dimension ref="A1:AI8"/>
  <sheetViews>
    <sheetView topLeftCell="G1" zoomScaleNormal="100" workbookViewId="0">
      <selection activeCell="AE4" activeCellId="2" sqref="AG4 AI4 AE4"/>
    </sheetView>
  </sheetViews>
  <sheetFormatPr baseColWidth="10" defaultColWidth="11.453125" defaultRowHeight="14.5" x14ac:dyDescent="0.35"/>
  <cols>
    <col min="1" max="1" width="11.81640625" style="19" customWidth="1"/>
    <col min="2" max="6" width="11.453125" style="19"/>
    <col min="7" max="7" width="20.81640625" style="19" customWidth="1"/>
    <col min="8" max="14" width="11.453125" style="19"/>
    <col min="15" max="18" width="10.81640625" style="19" customWidth="1"/>
    <col min="19" max="19" width="11.81640625" style="19" customWidth="1"/>
    <col min="20" max="21" width="10.81640625" style="19" customWidth="1"/>
    <col min="22" max="22" width="12.08984375" style="19" bestFit="1" customWidth="1"/>
    <col min="23" max="23" width="12.81640625" style="19" bestFit="1" customWidth="1"/>
    <col min="24" max="24" width="8.90625" style="19" customWidth="1"/>
    <col min="25" max="27" width="11.453125" style="1"/>
    <col min="28" max="28" width="15.1796875" style="1" customWidth="1"/>
    <col min="29" max="29" width="10.81640625" style="19" bestFit="1" customWidth="1"/>
    <col min="30" max="30" width="10.81640625" style="19" customWidth="1"/>
    <col min="31" max="32" width="11.453125" style="19"/>
    <col min="33" max="33" width="12.453125" style="19" customWidth="1"/>
    <col min="34" max="16384" width="11.453125" style="19"/>
  </cols>
  <sheetData>
    <row r="1" spans="1:35" s="27" customFormat="1" ht="52.5" customHeight="1" x14ac:dyDescent="0.35">
      <c r="A1" s="204" t="s">
        <v>11</v>
      </c>
      <c r="B1" s="207" t="s">
        <v>0</v>
      </c>
      <c r="C1" s="207" t="s">
        <v>64</v>
      </c>
      <c r="D1" s="207" t="s">
        <v>12</v>
      </c>
      <c r="E1" s="216" t="s">
        <v>13</v>
      </c>
      <c r="F1" s="217"/>
      <c r="G1" s="216" t="s">
        <v>43</v>
      </c>
      <c r="H1" s="220"/>
      <c r="I1" s="220"/>
      <c r="J1" s="220"/>
      <c r="K1" s="217"/>
      <c r="L1" s="207" t="s">
        <v>21</v>
      </c>
      <c r="M1" s="207" t="s">
        <v>22</v>
      </c>
      <c r="N1" s="264" t="s">
        <v>10</v>
      </c>
      <c r="O1" s="264"/>
      <c r="P1" s="264"/>
      <c r="Q1" s="264"/>
      <c r="R1" s="265"/>
      <c r="S1" s="266"/>
      <c r="T1" s="270" t="s">
        <v>61</v>
      </c>
      <c r="U1" s="271"/>
      <c r="V1" s="274" t="s">
        <v>60</v>
      </c>
      <c r="W1" s="274"/>
      <c r="X1" s="274"/>
      <c r="Y1" s="274"/>
      <c r="Z1" s="274"/>
      <c r="AA1" s="274"/>
      <c r="AB1" s="274"/>
      <c r="AC1" s="274"/>
      <c r="AD1" s="274"/>
      <c r="AE1" s="274"/>
      <c r="AF1" s="274"/>
      <c r="AG1" s="275"/>
      <c r="AH1" s="253" t="s">
        <v>42</v>
      </c>
      <c r="AI1" s="254"/>
    </row>
    <row r="2" spans="1:35" s="3" customFormat="1" ht="39" customHeight="1" x14ac:dyDescent="0.35">
      <c r="A2" s="205"/>
      <c r="B2" s="208"/>
      <c r="C2" s="208"/>
      <c r="D2" s="208"/>
      <c r="E2" s="218"/>
      <c r="F2" s="219"/>
      <c r="G2" s="218"/>
      <c r="H2" s="221"/>
      <c r="I2" s="221"/>
      <c r="J2" s="221"/>
      <c r="K2" s="219"/>
      <c r="L2" s="208"/>
      <c r="M2" s="208"/>
      <c r="N2" s="267"/>
      <c r="O2" s="267"/>
      <c r="P2" s="267"/>
      <c r="Q2" s="267"/>
      <c r="R2" s="268"/>
      <c r="S2" s="269"/>
      <c r="T2" s="272"/>
      <c r="U2" s="273"/>
      <c r="V2" s="257" t="s">
        <v>57</v>
      </c>
      <c r="W2" s="258"/>
      <c r="X2" s="259"/>
      <c r="Y2" s="260" t="s">
        <v>69</v>
      </c>
      <c r="Z2" s="261"/>
      <c r="AA2" s="260" t="s">
        <v>70</v>
      </c>
      <c r="AB2" s="262"/>
      <c r="AC2" s="262"/>
      <c r="AD2" s="262"/>
      <c r="AE2" s="261"/>
      <c r="AF2" s="223" t="s">
        <v>41</v>
      </c>
      <c r="AG2" s="263"/>
      <c r="AH2" s="255"/>
      <c r="AI2" s="256"/>
    </row>
    <row r="3" spans="1:35" s="3" customFormat="1" ht="65.5" thickBot="1" x14ac:dyDescent="0.4">
      <c r="A3" s="206"/>
      <c r="B3" s="209"/>
      <c r="C3" s="209"/>
      <c r="D3" s="209"/>
      <c r="E3" s="10" t="s">
        <v>14</v>
      </c>
      <c r="F3" s="10" t="s">
        <v>15</v>
      </c>
      <c r="G3" s="10" t="s">
        <v>16</v>
      </c>
      <c r="H3" s="10" t="s">
        <v>17</v>
      </c>
      <c r="I3" s="10" t="s">
        <v>18</v>
      </c>
      <c r="J3" s="10" t="s">
        <v>19</v>
      </c>
      <c r="K3" s="10" t="s">
        <v>20</v>
      </c>
      <c r="L3" s="209"/>
      <c r="M3" s="209"/>
      <c r="N3" s="11" t="s">
        <v>25</v>
      </c>
      <c r="O3" s="11" t="s">
        <v>46</v>
      </c>
      <c r="P3" s="11" t="s">
        <v>26</v>
      </c>
      <c r="Q3" s="11" t="s">
        <v>27</v>
      </c>
      <c r="R3" s="12" t="s">
        <v>98</v>
      </c>
      <c r="S3" s="4" t="s">
        <v>29</v>
      </c>
      <c r="T3" s="29" t="s">
        <v>2</v>
      </c>
      <c r="U3" s="30" t="s">
        <v>40</v>
      </c>
      <c r="V3" s="7" t="s">
        <v>48</v>
      </c>
      <c r="W3" s="31" t="s">
        <v>2</v>
      </c>
      <c r="X3" s="32" t="s">
        <v>40</v>
      </c>
      <c r="Y3" s="200" t="s">
        <v>2</v>
      </c>
      <c r="Z3" s="201" t="s">
        <v>40</v>
      </c>
      <c r="AA3" s="33" t="s">
        <v>55</v>
      </c>
      <c r="AB3" s="33" t="s">
        <v>49</v>
      </c>
      <c r="AC3" s="17" t="s">
        <v>99</v>
      </c>
      <c r="AD3" s="34" t="s">
        <v>2</v>
      </c>
      <c r="AE3" s="35" t="s">
        <v>40</v>
      </c>
      <c r="AF3" s="34" t="s">
        <v>2</v>
      </c>
      <c r="AG3" s="36" t="s">
        <v>40</v>
      </c>
      <c r="AH3" s="29" t="s">
        <v>2</v>
      </c>
      <c r="AI3" s="30" t="s">
        <v>40</v>
      </c>
    </row>
    <row r="4" spans="1:35" ht="27" customHeight="1" x14ac:dyDescent="0.35">
      <c r="L4" s="5" t="s">
        <v>8</v>
      </c>
      <c r="S4" s="5" t="s">
        <v>44</v>
      </c>
      <c r="U4" s="19">
        <f>Q4*T4/100</f>
        <v>0</v>
      </c>
      <c r="X4" s="1">
        <f>P4/365*V4+Q4*W4/100</f>
        <v>0</v>
      </c>
      <c r="Z4" s="1">
        <f>Q4*Y4/100</f>
        <v>0</v>
      </c>
      <c r="AB4" s="19"/>
      <c r="AE4" s="1">
        <f>P4/365*(AA4+AB4+AC4)+Q4*AD4/100</f>
        <v>0</v>
      </c>
      <c r="AF4" s="19" t="e">
        <f>(AG4/Q4)*100</f>
        <v>#DIV/0!</v>
      </c>
      <c r="AG4" s="1">
        <f>X4+Z4+AE4</f>
        <v>0</v>
      </c>
      <c r="AH4" s="19" t="e">
        <f>(AI4/Q4)*100</f>
        <v>#DIV/0!</v>
      </c>
      <c r="AI4" s="1">
        <f>AG4-U4</f>
        <v>0</v>
      </c>
    </row>
    <row r="5" spans="1:35" ht="27" customHeight="1" x14ac:dyDescent="0.35">
      <c r="L5" s="5" t="s">
        <v>9</v>
      </c>
      <c r="S5" s="5"/>
      <c r="X5" s="1"/>
      <c r="AB5" s="19"/>
    </row>
    <row r="6" spans="1:35" ht="27" customHeight="1" x14ac:dyDescent="0.35">
      <c r="L6" s="5" t="s">
        <v>100</v>
      </c>
      <c r="S6" s="5"/>
    </row>
    <row r="7" spans="1:35" ht="27" customHeight="1" x14ac:dyDescent="0.35"/>
    <row r="8" spans="1:35" ht="27" customHeight="1" x14ac:dyDescent="0.35">
      <c r="S8" s="5"/>
    </row>
  </sheetData>
  <mergeCells count="16">
    <mergeCell ref="L1:L3"/>
    <mergeCell ref="M1:M3"/>
    <mergeCell ref="N1:S2"/>
    <mergeCell ref="T1:U2"/>
    <mergeCell ref="V1:AG1"/>
    <mergeCell ref="AH1:AI2"/>
    <mergeCell ref="V2:X2"/>
    <mergeCell ref="Y2:Z2"/>
    <mergeCell ref="AA2:AE2"/>
    <mergeCell ref="AF2:AG2"/>
    <mergeCell ref="G1:K2"/>
    <mergeCell ref="A1:A3"/>
    <mergeCell ref="B1:B3"/>
    <mergeCell ref="C1:C3"/>
    <mergeCell ref="D1:D3"/>
    <mergeCell ref="E1:F2"/>
  </mergeCells>
  <pageMargins left="0.70866141732283472" right="0.70866141732283472" top="0.74803149606299213" bottom="0.74803149606299213" header="0.31496062992125984" footer="0.31496062992125984"/>
  <pageSetup paperSize="9" scale="58" orientation="landscape" r:id="rId1"/>
  <colBreaks count="1" manualBreakCount="1">
    <brk id="13" min="1" max="2"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15</vt:i4>
      </vt:variant>
    </vt:vector>
  </HeadingPairs>
  <TitlesOfParts>
    <vt:vector size="15" baseType="lpstr">
      <vt:lpstr>Contact</vt:lpstr>
      <vt:lpstr>ElecDetail BEFORE 1-3-2022</vt:lpstr>
      <vt:lpstr>ElecDetail FROM 1-3-2022</vt:lpstr>
      <vt:lpstr>Elec Som(me)</vt:lpstr>
      <vt:lpstr>Synthese Elec</vt:lpstr>
      <vt:lpstr>GasDetail_Res_BEFORE 1-4-2022</vt:lpstr>
      <vt:lpstr>GasDetail_Res_FROM 1-4-2022</vt:lpstr>
      <vt:lpstr>GasDetail_Pro_VAT21%</vt:lpstr>
      <vt:lpstr>GasDetail_Pro_VAT6%</vt:lpstr>
      <vt:lpstr>Gas Som(me)</vt:lpstr>
      <vt:lpstr>Synthese Gas</vt:lpstr>
      <vt:lpstr>Classic-Claim Elec</vt:lpstr>
      <vt:lpstr>Classic-Claim Gas</vt:lpstr>
      <vt:lpstr>Claim-categories-Classic</vt:lpstr>
      <vt:lpstr>abréviations afkortingen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Dubois, Frédéric</dc:creator>
  <cp:lastModifiedBy>Sandra Descombes</cp:lastModifiedBy>
  <cp:lastPrinted>2022-02-07T18:42:25Z</cp:lastPrinted>
  <dcterms:created xsi:type="dcterms:W3CDTF">2010-05-28T09:29:14Z</dcterms:created>
  <dcterms:modified xsi:type="dcterms:W3CDTF">2024-02-29T16:44:21Z</dcterms:modified>
</cp:coreProperties>
</file>